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135" windowWidth="11370" windowHeight="9870" tabRatio="673" activeTab="3"/>
  </bookViews>
  <sheets>
    <sheet name="SUMMARY" sheetId="1" r:id="rId1"/>
    <sheet name="BCCRT" sheetId="2" r:id="rId2"/>
    <sheet name="SCCRT" sheetId="3" r:id="rId3"/>
    <sheet name="CIG TAX" sheetId="4" r:id="rId4"/>
    <sheet name="LIQ TAX" sheetId="5" r:id="rId5"/>
    <sheet name="RPTT" sheetId="6" r:id="rId6"/>
    <sheet name="Gov't Services" sheetId="7" r:id="rId7"/>
    <sheet name="CTX DISTRIBUTION" sheetId="8" r:id="rId8"/>
    <sheet name="MONTHLY WA" sheetId="9" r:id="rId9"/>
    <sheet name="White Pine" sheetId="10" r:id="rId10"/>
    <sheet name="SCCRT In State" sheetId="11" r:id="rId11"/>
    <sheet name="SCCRT Out of State" sheetId="12" r:id="rId12"/>
  </sheets>
  <definedNames>
    <definedName name="_xlnm.Print_Area" localSheetId="1">'BCCRT'!$A$1:$N$39</definedName>
    <definedName name="_xlnm.Print_Area" localSheetId="2">'SCCRT'!$A$1:$N$39</definedName>
    <definedName name="_xlnm.Print_Titles" localSheetId="7">'CTX DISTRIBUTION'!$1:$2</definedName>
  </definedNames>
  <calcPr fullCalcOnLoad="1"/>
</workbook>
</file>

<file path=xl/comments4.xml><?xml version="1.0" encoding="utf-8"?>
<comments xmlns="http://schemas.openxmlformats.org/spreadsheetml/2006/main">
  <authors>
    <author>Valued Gateway Client</author>
    <author>marih</author>
  </authors>
  <commentList>
    <comment ref="A35" authorId="0">
      <text>
        <r>
          <rPr>
            <b/>
            <sz val="8"/>
            <rFont val="Tahoma"/>
            <family val="2"/>
          </rPr>
          <t>Valued Gateway Client:</t>
        </r>
        <r>
          <rPr>
            <sz val="8"/>
            <rFont val="Tahoma"/>
            <family val="2"/>
          </rPr>
          <t xml:space="preserve">
total collections minus refunds</t>
        </r>
      </text>
    </comment>
    <comment ref="A33" authorId="0">
      <text>
        <r>
          <rPr>
            <b/>
            <sz val="8"/>
            <rFont val="Tahoma"/>
            <family val="2"/>
          </rPr>
          <t>Valued Gateway Client:</t>
        </r>
        <r>
          <rPr>
            <sz val="8"/>
            <rFont val="Tahoma"/>
            <family val="2"/>
          </rPr>
          <t xml:space="preserve">
From "Plus license fees" line in totals column of cigarette stat report.
s/b only county funds- 
</t>
        </r>
      </text>
    </comment>
    <comment ref="A24" authorId="1">
      <text>
        <r>
          <rPr>
            <b/>
            <sz val="8"/>
            <rFont val="Tahoma"/>
            <family val="2"/>
          </rPr>
          <t>marih:</t>
        </r>
        <r>
          <rPr>
            <sz val="8"/>
            <rFont val="Tahoma"/>
            <family val="2"/>
          </rPr>
          <t xml:space="preserve">
Should equal Total Distribution - County column from cigarette stat report</t>
        </r>
      </text>
    </comment>
    <comment ref="A26" authorId="1">
      <text>
        <r>
          <rPr>
            <b/>
            <sz val="8"/>
            <rFont val="Tahoma"/>
            <family val="2"/>
          </rPr>
          <t>marih:</t>
        </r>
        <r>
          <rPr>
            <sz val="8"/>
            <rFont val="Tahoma"/>
            <family val="2"/>
          </rPr>
          <t xml:space="preserve">
"Less administrative costs" line from Totals column on cigarette stat report</t>
        </r>
      </text>
    </comment>
    <comment ref="A27" authorId="1">
      <text>
        <r>
          <rPr>
            <b/>
            <sz val="8"/>
            <rFont val="Tahoma"/>
            <family val="2"/>
          </rPr>
          <t>marih:</t>
        </r>
        <r>
          <rPr>
            <sz val="8"/>
            <rFont val="Tahoma"/>
            <family val="2"/>
          </rPr>
          <t xml:space="preserve">
"Less refunds" line from Totals column on cigarette stat report</t>
        </r>
      </text>
    </comment>
    <comment ref="A29" authorId="1">
      <text>
        <r>
          <rPr>
            <b/>
            <sz val="8"/>
            <rFont val="Tahoma"/>
            <family val="2"/>
          </rPr>
          <t>marih:</t>
        </r>
        <r>
          <rPr>
            <sz val="8"/>
            <rFont val="Tahoma"/>
            <family val="2"/>
          </rPr>
          <t xml:space="preserve">
"Total distribution" line from State column on cigarette stat report</t>
        </r>
      </text>
    </comment>
    <comment ref="A31" authorId="1">
      <text>
        <r>
          <rPr>
            <b/>
            <sz val="8"/>
            <rFont val="Tahoma"/>
            <family val="2"/>
          </rPr>
          <t>marih:</t>
        </r>
        <r>
          <rPr>
            <sz val="8"/>
            <rFont val="Tahoma"/>
            <family val="2"/>
          </rPr>
          <t xml:space="preserve">
Should equal "Total receipts" line in Totals column on cigarette stat report</t>
        </r>
      </text>
    </comment>
    <comment ref="A36" authorId="1">
      <text>
        <r>
          <rPr>
            <b/>
            <sz val="8"/>
            <rFont val="Tahoma"/>
            <family val="2"/>
          </rPr>
          <t>marih:</t>
        </r>
        <r>
          <rPr>
            <sz val="8"/>
            <rFont val="Tahoma"/>
            <family val="2"/>
          </rPr>
          <t xml:space="preserve">
From "Stamps sold" line in Totals column of cigarette stat report</t>
        </r>
      </text>
    </comment>
  </commentList>
</comments>
</file>

<file path=xl/comments9.xml><?xml version="1.0" encoding="utf-8"?>
<comments xmlns="http://schemas.openxmlformats.org/spreadsheetml/2006/main">
  <authors>
    <author>Valued Gateway Client</author>
  </authors>
  <commentList>
    <comment ref="A31" authorId="0">
      <text>
        <r>
          <rPr>
            <b/>
            <sz val="8"/>
            <rFont val="Tahoma"/>
            <family val="2"/>
          </rPr>
          <t>Valued Gateway Client:</t>
        </r>
        <r>
          <rPr>
            <sz val="8"/>
            <rFont val="Tahoma"/>
            <family val="2"/>
          </rPr>
          <t xml:space="preserve">
extended until June 30, 2014</t>
        </r>
      </text>
    </comment>
  </commentList>
</comments>
</file>

<file path=xl/sharedStrings.xml><?xml version="1.0" encoding="utf-8"?>
<sst xmlns="http://schemas.openxmlformats.org/spreadsheetml/2006/main" count="621" uniqueCount="267">
  <si>
    <t>CONSOLIDATED TAX DISTRIBUTION</t>
  </si>
  <si>
    <t>REVENUE SUMMARY BY COUNTY</t>
  </si>
  <si>
    <t>COUNTY</t>
  </si>
  <si>
    <t>BCCRT</t>
  </si>
  <si>
    <t>SCCRT</t>
  </si>
  <si>
    <t>CIGARETTE</t>
  </si>
  <si>
    <t>LIQUOR</t>
  </si>
  <si>
    <t>RPTT</t>
  </si>
  <si>
    <t>TOTAL</t>
  </si>
  <si>
    <t>CARSON CITY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</si>
  <si>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</si>
  <si>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</si>
  <si>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</si>
  <si>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</si>
  <si>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</si>
  <si>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</si>
  <si>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</si>
  <si>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</si>
  <si>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</si>
  <si>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</si>
  <si>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</si>
  <si>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</si>
  <si>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PERSHING</t>
  </si>
  <si>
    <t>STOREY</t>
  </si>
  <si>
    <t>WASHOE</t>
  </si>
  <si>
    <t>WHITE PINE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</si>
  <si>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</si>
  <si>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</si>
  <si>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</si>
  <si>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</si>
  <si>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</si>
  <si>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</si>
  <si>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</si>
  <si>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</si>
  <si>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</si>
  <si>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</si>
  <si>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</si>
  <si>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</si>
  <si>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 DATE</t>
  </si>
  <si>
    <t>GENERAL FUND</t>
  </si>
  <si>
    <t>Gross Revenue</t>
  </si>
  <si>
    <t>Total</t>
  </si>
  <si>
    <t>Less Emergency Fund</t>
  </si>
  <si>
    <t>Gross Revenue Comparison</t>
  </si>
  <si>
    <t>ADMIN. FEES</t>
  </si>
  <si>
    <t>REFUNDS</t>
  </si>
  <si>
    <t>STATE SHARE</t>
  </si>
  <si>
    <t>TOTAL RECEIPTS</t>
  </si>
  <si>
    <t>LICENSE FEES</t>
  </si>
  <si>
    <t>ASSESSMENTS</t>
  </si>
  <si>
    <t>OTHER TOBACCO PROD.</t>
  </si>
  <si>
    <t>PACKAGES</t>
  </si>
  <si>
    <t>STATE GENERAL FUND</t>
  </si>
  <si>
    <t>LIQUOR PROGRAM ACCT</t>
  </si>
  <si>
    <t>TOTAL DISTRIBUTIONS</t>
  </si>
  <si>
    <t>BEER - GALLONS</t>
  </si>
  <si>
    <t>UNDER 14% - GALLONS</t>
  </si>
  <si>
    <t>14 - 22% - GALLONS</t>
  </si>
  <si>
    <t>OVER 22% - GALLONS</t>
  </si>
  <si>
    <t>TOTAL GALLONS</t>
  </si>
  <si>
    <t>ENTITY</t>
  </si>
  <si>
    <t>THE COUNTY OF CARSON CITY</t>
  </si>
  <si>
    <t>SPECIAL DISTRICTS</t>
  </si>
  <si>
    <t>CARSON-TRUCKEE WATER CONSERVANCY</t>
  </si>
  <si>
    <t>SIERRA FOREST FIRE PROTECTION</t>
  </si>
  <si>
    <t>TOTAL CARSON CITY</t>
  </si>
  <si>
    <t xml:space="preserve">THE COUNTY OF CHURCHILL </t>
  </si>
  <si>
    <t>LOCAL GOVERNMENTS</t>
  </si>
  <si>
    <t>CHURCHILL COUNTY</t>
  </si>
  <si>
    <t>FALLON</t>
  </si>
  <si>
    <t>CHURCHILL MOSQUITO ABATEMENT GID</t>
  </si>
  <si>
    <t>TOTAL CHURCHILL COUNTY</t>
  </si>
  <si>
    <t>THE COUNTY OF CLARK</t>
  </si>
  <si>
    <t>ENTERPRISE DISTRICT</t>
  </si>
  <si>
    <t>KYLE CANYON WATER DISTRICT</t>
  </si>
  <si>
    <t>CLARK COUNTY</t>
  </si>
  <si>
    <t>BOULDER CITY</t>
  </si>
  <si>
    <t>HENDERSON</t>
  </si>
  <si>
    <t>LAS VEGAS</t>
  </si>
  <si>
    <t>MESQUITE</t>
  </si>
  <si>
    <t>NORTH LAS VEGAS</t>
  </si>
  <si>
    <t>BUNKERVILLE</t>
  </si>
  <si>
    <t>ENTERPRISE</t>
  </si>
  <si>
    <t>GLENDALE</t>
  </si>
  <si>
    <t>LAUGHLIN</t>
  </si>
  <si>
    <t xml:space="preserve">MOAPA VALLEY </t>
  </si>
  <si>
    <t>PARADISE</t>
  </si>
  <si>
    <t>SEARCHLIGHT</t>
  </si>
  <si>
    <t>SPRING VALLEY</t>
  </si>
  <si>
    <t>SUMMERLIN</t>
  </si>
  <si>
    <t>SUNRISE MANOR</t>
  </si>
  <si>
    <t>WHITNEY</t>
  </si>
  <si>
    <t>WINCHESTER</t>
  </si>
  <si>
    <t>BOULDER LIBRARY DISTRICT</t>
  </si>
  <si>
    <t xml:space="preserve">CLARK COUNTY FIRE PROTECTION </t>
  </si>
  <si>
    <t>HENDERSON LIBRARY DISTRICT</t>
  </si>
  <si>
    <t>LAS VEGAS/CLARK CO LIBRARY DISTRICT</t>
  </si>
  <si>
    <t xml:space="preserve">MOAPA FIRE PROTECTION </t>
  </si>
  <si>
    <t>MT CHARLESTON FIRE PROTECTION</t>
  </si>
  <si>
    <t>TOTAL CLARK COUNTY</t>
  </si>
  <si>
    <t>THE COUNTY OF DOUGLAS</t>
  </si>
  <si>
    <t xml:space="preserve">ENTERPRISE DISTRICTS </t>
  </si>
  <si>
    <t>ELK POINT SANITATION GID</t>
  </si>
  <si>
    <t>MINDEN/GARDNERVILLE SANITATION GID</t>
  </si>
  <si>
    <t>DOUGLAS COUNTY</t>
  </si>
  <si>
    <t>GARDNERVILLE</t>
  </si>
  <si>
    <t>GENOA</t>
  </si>
  <si>
    <t>MINDEN</t>
  </si>
  <si>
    <t>CAVE ROCK GID</t>
  </si>
  <si>
    <t>DOUGLAS MOSQUITO PROTECTION GID</t>
  </si>
  <si>
    <t>EAST FORK FIRE PROTECTION</t>
  </si>
  <si>
    <t>GARDNERVILLE RANCHOS GID</t>
  </si>
  <si>
    <t>INDIAN HILLS GID</t>
  </si>
  <si>
    <t>KINGSBURY GID</t>
  </si>
  <si>
    <t>LAKERIDGE GID</t>
  </si>
  <si>
    <t>LOGAN CREEK GID</t>
  </si>
  <si>
    <t>MARLA BAY GID</t>
  </si>
  <si>
    <t>OLIVER PARK GID</t>
  </si>
  <si>
    <t>ROUND HILL GID</t>
  </si>
  <si>
    <t>SKYLAND GID</t>
  </si>
  <si>
    <t>TAHOE DOUGLAS FIRE PROTECTION</t>
  </si>
  <si>
    <t>TOPAZ RANCH GID</t>
  </si>
  <si>
    <t>ZEPHYR COVE GID</t>
  </si>
  <si>
    <t>ZEPHYR HEIGHTS GID</t>
  </si>
  <si>
    <t>ZEPHYR KNOLLS GID</t>
  </si>
  <si>
    <t>TOTAL DOUGLAS COUNTY</t>
  </si>
  <si>
    <t>THE COUNTY OF ELKO</t>
  </si>
  <si>
    <t xml:space="preserve">ENTERPRISE DISTRICT </t>
  </si>
  <si>
    <t>ELKO CONVENTION/VISITORS AUTHORITY</t>
  </si>
  <si>
    <t>ELKO TELEVISION DISTRICT</t>
  </si>
  <si>
    <t>ELKO COUNTY</t>
  </si>
  <si>
    <t>CARLIN</t>
  </si>
  <si>
    <t>ELKO CITY</t>
  </si>
  <si>
    <t>WELLS</t>
  </si>
  <si>
    <t>WEST WENDOVER</t>
  </si>
  <si>
    <t>JACKPOT</t>
  </si>
  <si>
    <t>MONTELLO</t>
  </si>
  <si>
    <t>MOUNTAIN CITY</t>
  </si>
  <si>
    <t>TOTAL ELKO COUNTY</t>
  </si>
  <si>
    <t xml:space="preserve">THE COUNTY OF ESMERALDA  </t>
  </si>
  <si>
    <t>ESMERALDA COUNTY</t>
  </si>
  <si>
    <t>GOLDFIELD</t>
  </si>
  <si>
    <t>SILVER PEAK</t>
  </si>
  <si>
    <t>TOTAL ESMERALDA COUNTY</t>
  </si>
  <si>
    <t>THE COUNTY OF EUREKA</t>
  </si>
  <si>
    <t>EUREKA TELEVISION DISTRICT</t>
  </si>
  <si>
    <t>EUREKA COUNTY</t>
  </si>
  <si>
    <t>CRESENT VALLEY</t>
  </si>
  <si>
    <t>DIAMOND VALLEY RODENT</t>
  </si>
  <si>
    <t>DIAMOND VALLEY WEED</t>
  </si>
  <si>
    <t>TOTAL EUREKA COUNTY</t>
  </si>
  <si>
    <t>THE COUNTY OF HUMBOLDT</t>
  </si>
  <si>
    <t>HUMBOLDT COUNTY</t>
  </si>
  <si>
    <t>WINNEMUCCA</t>
  </si>
  <si>
    <t>GOLCONDA FIRE PROTECTION</t>
  </si>
  <si>
    <t>HUMBOLDT FIRE PROTECTION</t>
  </si>
  <si>
    <t>HUMBOLDT HOSPITAL DISTRICT</t>
  </si>
  <si>
    <t>MCDERMIT FIRE PROTECTION</t>
  </si>
  <si>
    <t>OROVADA COMMUNITY SERVICES GID</t>
  </si>
  <si>
    <t>OROVADA FIRE PROTECTION</t>
  </si>
  <si>
    <t>PARADISE FIRE PROTECTION</t>
  </si>
  <si>
    <t>PUEBLO FIRE PROTECTION</t>
  </si>
  <si>
    <t>WINNEMUCCA RURAL FIRE PROTECTION</t>
  </si>
  <si>
    <t>TOTAL HUMBOLDT COUNTY</t>
  </si>
  <si>
    <t>THE COUNTY OF LANDER</t>
  </si>
  <si>
    <t>LANDER COUNTY</t>
  </si>
  <si>
    <t>AUSTIN</t>
  </si>
  <si>
    <t>BATTLE MOUNTAIN</t>
  </si>
  <si>
    <t>KINGSTON</t>
  </si>
  <si>
    <t>LANDER HOSPITAL DISTRICT</t>
  </si>
  <si>
    <t>TOTAL LANDER COUNTY</t>
  </si>
  <si>
    <t>THE COUNTY OF LINCOLN</t>
  </si>
  <si>
    <t>LINCOLN COUNTY</t>
  </si>
  <si>
    <t>CALIENTE</t>
  </si>
  <si>
    <t>ALAMO</t>
  </si>
  <si>
    <t>PANACA</t>
  </si>
  <si>
    <t>PIOCHE</t>
  </si>
  <si>
    <t>LINCOLN COUNTY HOSPITAL DISTRICT</t>
  </si>
  <si>
    <t>PAHRANAGAT VALLEY FIRE PROTECTION</t>
  </si>
  <si>
    <t>PIOCHE FIRE PROTECTION</t>
  </si>
  <si>
    <t>TOTAL LINCOLN COUNTY</t>
  </si>
  <si>
    <t>THE COUNTY OF LYON</t>
  </si>
  <si>
    <t>STAGECOACH GID</t>
  </si>
  <si>
    <t>WILLOWCREEK GID</t>
  </si>
  <si>
    <t>LYON COUNTY</t>
  </si>
  <si>
    <t>YERINGTON</t>
  </si>
  <si>
    <t>FERNLEY</t>
  </si>
  <si>
    <t>CENTRAL LYON FIRE PROTECTION</t>
  </si>
  <si>
    <t>MASON VALLEY FIRE PROTECTION</t>
  </si>
  <si>
    <t>MASON VALLEY MOSQUITO ABATEMENT</t>
  </si>
  <si>
    <t>NORTH LYON FIRE PROTECTION</t>
  </si>
  <si>
    <t>SILVER SPRINGS STAGECOACH HOSPITAL</t>
  </si>
  <si>
    <t>SMITH VALLEY FIRE PROTECTION</t>
  </si>
  <si>
    <t>SOUTH  LYON HOSPITAL DISTRICT</t>
  </si>
  <si>
    <t>TOTAL LYON COUNTY</t>
  </si>
  <si>
    <t xml:space="preserve">THE COUNTY OF MINERAL </t>
  </si>
  <si>
    <t>MINERAL COUNTY</t>
  </si>
  <si>
    <t>MINERAL COUNTY HOSPITAL DISTRICT</t>
  </si>
  <si>
    <t>TOTAL MINERAL COUNTY</t>
  </si>
  <si>
    <t>NYE COUNTY</t>
  </si>
  <si>
    <t>GABBS</t>
  </si>
  <si>
    <t>AMARGOSA</t>
  </si>
  <si>
    <t>BEATTY</t>
  </si>
  <si>
    <t>MANHATTAN</t>
  </si>
  <si>
    <t>PAHRUMP</t>
  </si>
  <si>
    <t>ROUND MOUNTAIN</t>
  </si>
  <si>
    <t>TONOPAH</t>
  </si>
  <si>
    <t>AMARGOSA LIBRARY DISTRICT</t>
  </si>
  <si>
    <t>BEATTY LIBRARY DISTRICT</t>
  </si>
  <si>
    <t>PAHRUMP LIBRARY DISTRICT</t>
  </si>
  <si>
    <t>PAHRUMP SWIM POOL GID</t>
  </si>
  <si>
    <t>SMOKY VALLEY LIBRARY DISTRICT</t>
  </si>
  <si>
    <t>TONOPAH LIBRARY DISTRICT</t>
  </si>
  <si>
    <t>TOTAL NYE COUNTY</t>
  </si>
  <si>
    <t xml:space="preserve">THE COUNTY OF PERSHING </t>
  </si>
  <si>
    <t>PERSHING COUNTY</t>
  </si>
  <si>
    <t>LOVELOCK</t>
  </si>
  <si>
    <t>PERSHING COUNTY HOSPITAL DISTRICT</t>
  </si>
  <si>
    <t>TOTAL PERSHING COUNTY</t>
  </si>
  <si>
    <t>THE COUNTY OF STOREY</t>
  </si>
  <si>
    <t>STOREY COUNTY</t>
  </si>
  <si>
    <t>TOTAL STOREY COUNTY</t>
  </si>
  <si>
    <t>THE COUNTY OF WASHOE</t>
  </si>
  <si>
    <t>VERDI TELEVISION GID</t>
  </si>
  <si>
    <t>WASHOE COUNTY</t>
  </si>
  <si>
    <t>RENO</t>
  </si>
  <si>
    <t>SPARKS</t>
  </si>
  <si>
    <t>INCLINE VILLAGE GID</t>
  </si>
  <si>
    <t xml:space="preserve">NORTH LAKE TAHOE FIRE PROTECTION </t>
  </si>
  <si>
    <t>PALOMINO VALLEY GID</t>
  </si>
  <si>
    <t>TRUCKEE MEADOWS FIRE PROTECTION</t>
  </si>
  <si>
    <t>TOTAL WASHOE COUNTY</t>
  </si>
  <si>
    <t xml:space="preserve">THE COUNTY OF WHITE PINE </t>
  </si>
  <si>
    <t>WHITE PINE COUNTY</t>
  </si>
  <si>
    <t>ELY</t>
  </si>
  <si>
    <t>LUND</t>
  </si>
  <si>
    <t>MCGILL</t>
  </si>
  <si>
    <t>RUTH</t>
  </si>
  <si>
    <t>WHITE PINE HOSPITAL DISTRICT</t>
  </si>
  <si>
    <t>TOTAL WHITE PINE COUNTY</t>
  </si>
  <si>
    <t>INSTATE TOTAL</t>
  </si>
  <si>
    <t>OUT OF STATE</t>
  </si>
  <si>
    <t>DOUGLAS COUNTY SEWER IMPROVEMENT GID</t>
  </si>
  <si>
    <t>TAHOE DOUGLAS SEWER IMPROVEMENT GID</t>
  </si>
  <si>
    <t>LANDER CO SEWER IMPROVEMENT DISTRICT #2</t>
  </si>
  <si>
    <t>SUN VALLEY WATER AND SANITATION GID</t>
  </si>
  <si>
    <t>LEMMON VALLEY UNDERGROUND WATER BASIN</t>
  </si>
  <si>
    <t xml:space="preserve"> </t>
  </si>
  <si>
    <t>LICENSE/CERT FEES</t>
  </si>
  <si>
    <t>OUT OF STATE TOTAL</t>
  </si>
  <si>
    <t>STAR BONDS</t>
  </si>
  <si>
    <t>GST</t>
  </si>
  <si>
    <t>FISCAL YEAR 2013-14</t>
  </si>
  <si>
    <t>BASIC CITY-COUNTY RELIEF TAX - FISCAL YEAR 2013-14</t>
  </si>
  <si>
    <t>SUPPLEMENTAL CITY-COUNTY RELIEF TAX DISTRIBUTION THE THE COUNTY LEVEL FOR FISCAL YEAR 2013-14</t>
  </si>
  <si>
    <t>CIGARETTE TAX - FISCAL YEAR 2013-14</t>
  </si>
  <si>
    <t>LIQUOR TAX - FISCAL YEAR 2013-14</t>
  </si>
  <si>
    <t>REAL PROPERTY TRANSFER TAX - FISCAL YEAR 2013-14</t>
  </si>
  <si>
    <t>GOVERNMENT SERVICES TAX - FISCAL YEAR 2013-14</t>
  </si>
  <si>
    <t>MONTHLY WHITE PINE COUNTY CTX DISTRIBUTIONS  FISCAL YEAR 2013-14 - INTERLOCAL AGREEMENT</t>
  </si>
  <si>
    <t>SUPPLEMENTAL CITY-COUNTY RELIEF TAX INSTATE COLLECTIONS FOR FISCAL YEAR 2013-14</t>
  </si>
  <si>
    <t>SUPPLEMENTAL CITY-COUNTY RELIEF TAX OUT OF STATE COLLECTIONS FOR FISCAL YEAR 2013-14</t>
  </si>
  <si>
    <t>MONTHLY WASHOE COUNTY CTX DISTRIBUTIONS  FISCAL YEAR 2013-14 - INTERLOCAL AGREEMENT</t>
  </si>
  <si>
    <t>INTERLOCAL AGREEMENT</t>
  </si>
  <si>
    <t>Washoe County's distribution reflects an alternate formula created by an interlocal agreement,  between Palomino Valley GID and Truckee Meadows Fire Protection, as allowed by NRS 360.730.</t>
  </si>
  <si>
    <t>*Per interlocal agreement valid through June 30, 2014</t>
  </si>
  <si>
    <t>THE COUNTY OF NYE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</si>
</sst>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* #,##0.0000_);_(* \(#,##0.0000\);_(* &quot;-&quot;??_);_(@_)"/>
    <numFmt numFmtId="167" formatCode="_(* #,##0.0000_);_(* \(#,##0.0000\);_(* &quot;-&quot;????_);_(@_)"/>
    <numFmt numFmtId="168" formatCode="&quot;$&quot;#,##0.00"/>
    <numFmt numFmtId="169" formatCode="0.000000"/>
    <numFmt numFmtId="170" formatCode="0.00000"/>
    <numFmt numFmtId="171" formatCode="0.0000"/>
    <numFmt numFmtId="172" formatCode="0.000%"/>
    <numFmt numFmtId="173" formatCode="0.0000%"/>
    <numFmt numFmtId="174" formatCode="_(* #,##0.000000_);_(* \(#,##0.000000\);_(* &quot;-&quot;??????_);_(@_)"/>
    <numFmt numFmtId="175" formatCode="_(* #,##0.0000_);_(* \(#,##0.0000\);_(* &quot;-&quot;??????_);_(@_)"/>
    <numFmt numFmtId="176" formatCode="_(&quot;$&quot;* #,##0.000000_);_(&quot;$&quot;* \(#,##0.000000\);_(&quot;$&quot;* &quot;-&quot;??_);_(@_)"/>
    <numFmt numFmtId="177" formatCode="_(* #,##0.000000_);_(* \(#,##0.000000\);_(* &quot;-&quot;??_);_(@_)"/>
    <numFmt numFmtId="178" formatCode="m/d"/>
    <numFmt numFmtId="179" formatCode="[$-409]mmmm\-yy;@"/>
    <numFmt numFmtId="180" formatCode="0.0%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6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/>
      <right/>
      <top style="thin"/>
      <bottom style="double"/>
    </border>
    <border>
      <left/>
      <right style="thin"/>
      <top style="thin"/>
      <bottom style="thin"/>
    </border>
    <border>
      <left/>
      <right/>
      <top/>
      <bottom style="medium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3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0" fillId="0" borderId="0" xfId="0" applyNumberFormat="1" applyFont="1" applyAlignment="1">
      <alignment/>
    </xf>
    <xf numFmtId="43" fontId="0" fillId="0" borderId="0" xfId="42" applyNumberFormat="1" applyFont="1" applyFill="1" applyAlignment="1">
      <alignment/>
    </xf>
    <xf numFmtId="43" fontId="0" fillId="0" borderId="0" xfId="42" applyNumberFormat="1" applyFont="1" applyAlignment="1">
      <alignment/>
    </xf>
    <xf numFmtId="43" fontId="3" fillId="0" borderId="0" xfId="0" applyNumberFormat="1" applyFont="1" applyAlignment="1">
      <alignment/>
    </xf>
    <xf numFmtId="43" fontId="0" fillId="0" borderId="10" xfId="42" applyNumberFormat="1" applyFont="1" applyFill="1" applyBorder="1" applyAlignment="1">
      <alignment/>
    </xf>
    <xf numFmtId="43" fontId="0" fillId="0" borderId="10" xfId="42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43" fontId="5" fillId="0" borderId="0" xfId="42" applyNumberFormat="1" applyFont="1" applyAlignment="1">
      <alignment/>
    </xf>
    <xf numFmtId="43" fontId="0" fillId="0" borderId="11" xfId="42" applyNumberFormat="1" applyFont="1" applyBorder="1" applyAlignment="1">
      <alignment/>
    </xf>
    <xf numFmtId="43" fontId="0" fillId="0" borderId="0" xfId="0" applyNumberFormat="1" applyBorder="1" applyAlignment="1">
      <alignment/>
    </xf>
    <xf numFmtId="0" fontId="6" fillId="0" borderId="0" xfId="0" applyFont="1" applyAlignment="1">
      <alignment horizontal="center"/>
    </xf>
    <xf numFmtId="43" fontId="0" fillId="0" borderId="0" xfId="48" applyNumberFormat="1" applyAlignment="1">
      <alignment/>
    </xf>
    <xf numFmtId="43" fontId="0" fillId="0" borderId="10" xfId="0" applyNumberFormat="1" applyBorder="1" applyAlignment="1">
      <alignment/>
    </xf>
    <xf numFmtId="43" fontId="0" fillId="0" borderId="12" xfId="48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44" fontId="0" fillId="0" borderId="11" xfId="48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3" fontId="5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44" fontId="0" fillId="0" borderId="19" xfId="48" applyBorder="1" applyAlignment="1">
      <alignment/>
    </xf>
    <xf numFmtId="43" fontId="0" fillId="0" borderId="20" xfId="0" applyNumberFormat="1" applyBorder="1" applyAlignment="1">
      <alignment/>
    </xf>
    <xf numFmtId="43" fontId="0" fillId="0" borderId="20" xfId="48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43" fontId="0" fillId="0" borderId="10" xfId="48" applyNumberForma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 horizontal="center"/>
    </xf>
    <xf numFmtId="4" fontId="8" fillId="0" borderId="0" xfId="0" applyNumberFormat="1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14" fillId="0" borderId="0" xfId="0" applyNumberFormat="1" applyFont="1" applyAlignment="1">
      <alignment/>
    </xf>
    <xf numFmtId="4" fontId="15" fillId="0" borderId="0" xfId="0" applyNumberFormat="1" applyFont="1" applyAlignment="1">
      <alignment horizontal="center"/>
    </xf>
    <xf numFmtId="4" fontId="16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43" fontId="9" fillId="33" borderId="21" xfId="0" applyNumberFormat="1" applyFont="1" applyFill="1" applyBorder="1" applyAlignment="1">
      <alignment/>
    </xf>
    <xf numFmtId="43" fontId="0" fillId="0" borderId="22" xfId="0" applyNumberFormat="1" applyBorder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43" fontId="0" fillId="0" borderId="0" xfId="42" applyFont="1" applyAlignment="1">
      <alignment/>
    </xf>
    <xf numFmtId="43" fontId="0" fillId="0" borderId="0" xfId="42" applyFont="1" applyFill="1" applyAlignment="1">
      <alignment/>
    </xf>
    <xf numFmtId="43" fontId="0" fillId="0" borderId="0" xfId="0" applyNumberFormat="1" applyFill="1" applyAlignment="1">
      <alignment/>
    </xf>
    <xf numFmtId="4" fontId="0" fillId="0" borderId="10" xfId="0" applyNumberFormat="1" applyBorder="1" applyAlignment="1">
      <alignment/>
    </xf>
    <xf numFmtId="43" fontId="6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48" applyNumberFormat="1" applyAlignment="1">
      <alignment/>
    </xf>
    <xf numFmtId="165" fontId="0" fillId="0" borderId="0" xfId="0" applyNumberFormat="1" applyAlignment="1">
      <alignment/>
    </xf>
    <xf numFmtId="0" fontId="20" fillId="0" borderId="0" xfId="0" applyFont="1" applyAlignment="1">
      <alignment/>
    </xf>
    <xf numFmtId="4" fontId="0" fillId="0" borderId="0" xfId="64" applyNumberFormat="1">
      <alignment/>
      <protection/>
    </xf>
    <xf numFmtId="4" fontId="2" fillId="0" borderId="0" xfId="64" applyNumberFormat="1" applyFont="1">
      <alignment/>
      <protection/>
    </xf>
    <xf numFmtId="4" fontId="10" fillId="0" borderId="0" xfId="64" applyNumberFormat="1" applyFont="1" applyAlignment="1">
      <alignment horizontal="center"/>
      <protection/>
    </xf>
    <xf numFmtId="4" fontId="8" fillId="0" borderId="0" xfId="64" applyNumberFormat="1" applyFont="1">
      <alignment/>
      <protection/>
    </xf>
    <xf numFmtId="0" fontId="11" fillId="0" borderId="0" xfId="64" applyFont="1">
      <alignment/>
      <protection/>
    </xf>
    <xf numFmtId="0" fontId="12" fillId="0" borderId="0" xfId="64" applyFont="1">
      <alignment/>
      <protection/>
    </xf>
    <xf numFmtId="43" fontId="0" fillId="0" borderId="0" xfId="64" applyNumberFormat="1">
      <alignment/>
      <protection/>
    </xf>
    <xf numFmtId="0" fontId="0" fillId="0" borderId="0" xfId="64">
      <alignment/>
      <protection/>
    </xf>
    <xf numFmtId="43" fontId="0" fillId="0" borderId="10" xfId="64" applyNumberFormat="1" applyBorder="1">
      <alignment/>
      <protection/>
    </xf>
    <xf numFmtId="0" fontId="13" fillId="0" borderId="0" xfId="64" applyFont="1">
      <alignment/>
      <protection/>
    </xf>
    <xf numFmtId="0" fontId="12" fillId="0" borderId="0" xfId="0" applyFont="1" applyAlignment="1">
      <alignment vertical="top" wrapText="1"/>
    </xf>
    <xf numFmtId="43" fontId="0" fillId="0" borderId="0" xfId="0" applyNumberFormat="1" applyFill="1" applyBorder="1" applyAlignment="1">
      <alignment/>
    </xf>
    <xf numFmtId="43" fontId="0" fillId="0" borderId="0" xfId="0" applyNumberFormat="1" applyAlignment="1">
      <alignment horizontal="left"/>
    </xf>
    <xf numFmtId="43" fontId="0" fillId="0" borderId="0" xfId="64" applyNumberFormat="1" applyFill="1">
      <alignment/>
      <protection/>
    </xf>
    <xf numFmtId="43" fontId="0" fillId="0" borderId="10" xfId="64" applyNumberFormat="1" applyFill="1" applyBorder="1">
      <alignment/>
      <protection/>
    </xf>
    <xf numFmtId="0" fontId="0" fillId="0" borderId="0" xfId="65">
      <alignment/>
      <protection/>
    </xf>
    <xf numFmtId="0" fontId="14" fillId="0" borderId="0" xfId="65" applyFont="1">
      <alignment/>
      <protection/>
    </xf>
    <xf numFmtId="0" fontId="16" fillId="0" borderId="0" xfId="65" applyFont="1">
      <alignment/>
      <protection/>
    </xf>
    <xf numFmtId="0" fontId="17" fillId="0" borderId="0" xfId="65" applyFont="1">
      <alignment/>
      <protection/>
    </xf>
    <xf numFmtId="0" fontId="15" fillId="0" borderId="0" xfId="65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43" fontId="10" fillId="0" borderId="0" xfId="65" applyNumberFormat="1" applyFont="1" applyAlignment="1">
      <alignment horizontal="center"/>
      <protection/>
    </xf>
    <xf numFmtId="0" fontId="10" fillId="0" borderId="0" xfId="65" applyFont="1" applyAlignment="1">
      <alignment horizontal="center"/>
      <protection/>
    </xf>
    <xf numFmtId="43" fontId="8" fillId="0" borderId="0" xfId="65" applyNumberFormat="1" applyFont="1">
      <alignment/>
      <protection/>
    </xf>
    <xf numFmtId="0" fontId="8" fillId="0" borderId="0" xfId="65" applyFont="1" applyBorder="1">
      <alignment/>
      <protection/>
    </xf>
    <xf numFmtId="0" fontId="15" fillId="0" borderId="0" xfId="65" applyFont="1">
      <alignment/>
      <protection/>
    </xf>
    <xf numFmtId="43" fontId="9" fillId="0" borderId="0" xfId="65" applyNumberFormat="1" applyFont="1">
      <alignment/>
      <protection/>
    </xf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urrency" xfId="48"/>
    <cellStyle name="Currency [0]" xfId="49"/>
    <cellStyle name="Currency 2" xfId="50"/>
    <cellStyle name="Currency 2 2" xfId="51"/>
    <cellStyle name="Currency 3" xfId="52"/>
    <cellStyle name="Currency 3 2" xfId="53"/>
    <cellStyle name="Currency 4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 2 2" xfId="65"/>
    <cellStyle name="Normal 3" xfId="66"/>
    <cellStyle name="Normal 4" xfId="67"/>
    <cellStyle name="Note" xfId="68"/>
    <cellStyle name="Output" xfId="69"/>
    <cellStyle name="Percent" xfId="70"/>
    <cellStyle name="Percent 2" xfId="71"/>
    <cellStyle name="Percent 2 2" xfId="72"/>
    <cellStyle name="Percent 3" xfId="73"/>
    <cellStyle name="Percent 3 2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7" width="14.7109375" style="1" customWidth="1"/>
    <col min="8" max="8" width="16.57421875" style="1" bestFit="1" customWidth="1"/>
    <col min="9" max="16384" width="9.140625" style="1" customWidth="1"/>
  </cols>
  <sheetData>
    <row r="2" spans="3:7" ht="18">
      <c r="C2" s="93" t="s">
        <v>0</v>
      </c>
      <c r="D2" s="93"/>
      <c r="E2" s="93"/>
      <c r="F2" s="93"/>
      <c r="G2" s="93"/>
    </row>
    <row r="3" spans="3:7" ht="12.75">
      <c r="C3" s="94" t="s">
        <v>1</v>
      </c>
      <c r="D3" s="94"/>
      <c r="E3" s="94"/>
      <c r="F3" s="94"/>
      <c r="G3" s="94"/>
    </row>
    <row r="4" ht="12.75">
      <c r="E4" s="2" t="s">
        <v>252</v>
      </c>
    </row>
    <row r="7" spans="1:8" ht="12.7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251</v>
      </c>
      <c r="H7" s="3" t="s">
        <v>8</v>
      </c>
    </row>
    <row r="8" spans="1:7" ht="12.75">
      <c r="A8" s="4"/>
      <c r="B8" s="4"/>
      <c r="C8" s="4"/>
      <c r="D8" s="4"/>
      <c r="E8" s="4"/>
      <c r="F8" s="4"/>
      <c r="G8" s="4"/>
    </row>
    <row r="9" spans="1:8" ht="12.75">
      <c r="A9" s="4" t="s">
        <v>9</v>
      </c>
      <c r="B9" s="5">
        <f>BCCRT!N6</f>
        <v>4112717.5</v>
      </c>
      <c r="C9" s="5">
        <f>SCCRT!N6</f>
        <v>14117172.62</v>
      </c>
      <c r="D9" s="6">
        <f>'CIG TAX'!N6</f>
        <v>219061.04</v>
      </c>
      <c r="E9" s="6">
        <f>'LIQ TAX'!N6</f>
        <v>72495.58</v>
      </c>
      <c r="F9" s="5">
        <f>RPTT!N6</f>
        <v>288236.85</v>
      </c>
      <c r="G9" s="5">
        <f>'Gov''t Services'!N6</f>
        <v>1950912.77</v>
      </c>
      <c r="H9" s="7">
        <f>SUM(B9:G9)</f>
        <v>20760596.359999996</v>
      </c>
    </row>
    <row r="10" spans="1:8" ht="12.75">
      <c r="A10" s="4" t="s">
        <v>10</v>
      </c>
      <c r="B10" s="5">
        <f>BCCRT!N7</f>
        <v>1282639.66</v>
      </c>
      <c r="C10" s="5">
        <f>SCCRT!N7</f>
        <v>4175472.6900000004</v>
      </c>
      <c r="D10" s="6">
        <f>'CIG TAX'!N7</f>
        <v>99721.56</v>
      </c>
      <c r="E10" s="6">
        <f>'LIQ TAX'!N7</f>
        <v>33001.63</v>
      </c>
      <c r="F10" s="5">
        <f>RPTT!N7</f>
        <v>70934.05</v>
      </c>
      <c r="G10" s="5">
        <f>'Gov''t Services'!N7</f>
        <v>1032226.72</v>
      </c>
      <c r="H10" s="7">
        <f aca="true" t="shared" si="0" ref="H10:H25">SUM(B10:G10)</f>
        <v>6693996.31</v>
      </c>
    </row>
    <row r="11" spans="1:8" ht="12.75">
      <c r="A11" s="4" t="s">
        <v>11</v>
      </c>
      <c r="B11" s="5">
        <f>BCCRT!N8</f>
        <v>171707919.01999998</v>
      </c>
      <c r="C11" s="5">
        <f>SCCRT!N8</f>
        <v>598245011.87</v>
      </c>
      <c r="D11" s="6">
        <f>'CIG TAX'!N8</f>
        <v>7855847.8900000015</v>
      </c>
      <c r="E11" s="6">
        <f>'LIQ TAX'!N8</f>
        <v>2599797.22</v>
      </c>
      <c r="F11" s="5">
        <f>RPTT!N8</f>
        <v>19536319.28</v>
      </c>
      <c r="G11" s="5">
        <f>'Gov''t Services'!N8</f>
        <v>88298746.07000001</v>
      </c>
      <c r="H11" s="7">
        <f t="shared" si="0"/>
        <v>888243641.35</v>
      </c>
    </row>
    <row r="12" spans="1:8" ht="12.75">
      <c r="A12" s="4" t="s">
        <v>12</v>
      </c>
      <c r="B12" s="5">
        <f>BCCRT!N9</f>
        <v>3182649.28</v>
      </c>
      <c r="C12" s="5">
        <f>SCCRT!N9</f>
        <v>13607158.999999998</v>
      </c>
      <c r="D12" s="6">
        <f>'CIG TAX'!N9</f>
        <v>189719.09999999998</v>
      </c>
      <c r="E12" s="6">
        <f>'LIQ TAX'!N9</f>
        <v>62785.22000000001</v>
      </c>
      <c r="F12" s="5">
        <f>RPTT!N9</f>
        <v>707387.11</v>
      </c>
      <c r="G12" s="5">
        <f>'Gov''t Services'!N9</f>
        <v>2150585.29</v>
      </c>
      <c r="H12" s="7">
        <f t="shared" si="0"/>
        <v>19900284.999999996</v>
      </c>
    </row>
    <row r="13" spans="1:8" ht="12.75">
      <c r="A13" s="4" t="s">
        <v>13</v>
      </c>
      <c r="B13" s="5">
        <f>BCCRT!N10</f>
        <v>6179687.9399999995</v>
      </c>
      <c r="C13" s="5">
        <f>SCCRT!N10</f>
        <v>22097298.07</v>
      </c>
      <c r="D13" s="6">
        <f>'CIG TAX'!N10</f>
        <v>204559.97000000003</v>
      </c>
      <c r="E13" s="6">
        <f>'LIQ TAX'!N10</f>
        <v>67696.64</v>
      </c>
      <c r="F13" s="5">
        <f>RPTT!N10</f>
        <v>277359.24999999994</v>
      </c>
      <c r="G13" s="5">
        <f>'Gov''t Services'!N10</f>
        <v>3941126.659999999</v>
      </c>
      <c r="H13" s="7">
        <f t="shared" si="0"/>
        <v>32767728.529999997</v>
      </c>
    </row>
    <row r="14" spans="1:8" ht="12.75">
      <c r="A14" s="4" t="s">
        <v>14</v>
      </c>
      <c r="B14" s="5">
        <f>BCCRT!N11</f>
        <v>70681.88</v>
      </c>
      <c r="C14" s="5">
        <f>SCCRT!N11</f>
        <v>998860.9999999999</v>
      </c>
      <c r="D14" s="6">
        <f>'CIG TAX'!N11</f>
        <v>3398.0600000000004</v>
      </c>
      <c r="E14" s="6">
        <f>'LIQ TAX'!N11</f>
        <v>1124.55</v>
      </c>
      <c r="F14" s="5">
        <f>RPTT!N11</f>
        <v>20335.7</v>
      </c>
      <c r="G14" s="5">
        <f>'Gov''t Services'!N11</f>
        <v>143926.86</v>
      </c>
      <c r="H14" s="7">
        <f t="shared" si="0"/>
        <v>1238328.0499999998</v>
      </c>
    </row>
    <row r="15" spans="1:8" ht="12.75">
      <c r="A15" s="4" t="s">
        <v>15</v>
      </c>
      <c r="B15" s="5">
        <f>BCCRT!N12</f>
        <v>1189879.24</v>
      </c>
      <c r="C15" s="5">
        <f>SCCRT!N12</f>
        <v>4478806.81</v>
      </c>
      <c r="D15" s="6">
        <f>'CIG TAX'!N12</f>
        <v>7945.96</v>
      </c>
      <c r="E15" s="6">
        <f>'LIQ TAX'!N12</f>
        <v>2629.62</v>
      </c>
      <c r="F15" s="5">
        <f>RPTT!N12</f>
        <v>9091.400000000001</v>
      </c>
      <c r="G15" s="5">
        <f>'Gov''t Services'!N12</f>
        <v>284366.98000000004</v>
      </c>
      <c r="H15" s="7">
        <f t="shared" si="0"/>
        <v>5972720.010000001</v>
      </c>
    </row>
    <row r="16" spans="1:8" ht="12.75">
      <c r="A16" s="4" t="s">
        <v>16</v>
      </c>
      <c r="B16" s="5">
        <f>BCCRT!N13</f>
        <v>3417103.9599999995</v>
      </c>
      <c r="C16" s="5">
        <f>SCCRT!N13</f>
        <v>12538253.610000001</v>
      </c>
      <c r="D16" s="6">
        <f>'CIG TAX'!N13</f>
        <v>68688.47</v>
      </c>
      <c r="E16" s="6">
        <f>'LIQ TAX'!N13</f>
        <v>22731.61</v>
      </c>
      <c r="F16" s="5">
        <f>RPTT!N13</f>
        <v>93427.94</v>
      </c>
      <c r="G16" s="5">
        <f>'Gov''t Services'!N13</f>
        <v>1448678.8199999998</v>
      </c>
      <c r="H16" s="7">
        <f t="shared" si="0"/>
        <v>17588884.41</v>
      </c>
    </row>
    <row r="17" spans="1:8" ht="12.75">
      <c r="A17" s="4" t="s">
        <v>17</v>
      </c>
      <c r="B17" s="5">
        <f>BCCRT!N14</f>
        <v>1229430.34</v>
      </c>
      <c r="C17" s="5">
        <f>SCCRT!N14</f>
        <v>2494438</v>
      </c>
      <c r="D17" s="6">
        <f>'CIG TAX'!N14</f>
        <v>24580.7</v>
      </c>
      <c r="E17" s="6">
        <f>'LIQ TAX'!N14</f>
        <v>8134.67</v>
      </c>
      <c r="F17" s="5">
        <f>RPTT!N14</f>
        <v>22300.849999999995</v>
      </c>
      <c r="G17" s="5">
        <f>'Gov''t Services'!N14</f>
        <v>664167.73</v>
      </c>
      <c r="H17" s="7">
        <f t="shared" si="0"/>
        <v>4443052.29</v>
      </c>
    </row>
    <row r="18" spans="1:8" ht="12.75">
      <c r="A18" s="4" t="s">
        <v>18</v>
      </c>
      <c r="B18" s="5">
        <f>BCCRT!N15</f>
        <v>141411.59</v>
      </c>
      <c r="C18" s="5">
        <f>SCCRT!N15</f>
        <v>1072855.9999999998</v>
      </c>
      <c r="D18" s="6">
        <f>'CIG TAX'!N15</f>
        <v>20151.370000000003</v>
      </c>
      <c r="E18" s="6">
        <f>'LIQ TAX'!N15</f>
        <v>6668.85</v>
      </c>
      <c r="F18" s="5">
        <f>RPTT!N15</f>
        <v>11873.95</v>
      </c>
      <c r="G18" s="5">
        <f>'Gov''t Services'!N15</f>
        <v>370921.43999999994</v>
      </c>
      <c r="H18" s="7">
        <f t="shared" si="0"/>
        <v>1623883.2</v>
      </c>
    </row>
    <row r="19" spans="1:8" ht="12.75">
      <c r="A19" s="4" t="s">
        <v>19</v>
      </c>
      <c r="B19" s="5">
        <f>BCCRT!N16</f>
        <v>1895072.6199999999</v>
      </c>
      <c r="C19" s="5">
        <f>SCCRT!N16</f>
        <v>9953038</v>
      </c>
      <c r="D19" s="6">
        <f>'CIG TAX'!N16</f>
        <v>206432.88</v>
      </c>
      <c r="E19" s="6">
        <f>'LIQ TAX'!N16</f>
        <v>68316.45000000001</v>
      </c>
      <c r="F19" s="5">
        <f>RPTT!N16</f>
        <v>385353.65</v>
      </c>
      <c r="G19" s="5">
        <f>'Gov''t Services'!N16</f>
        <v>2287504.38</v>
      </c>
      <c r="H19" s="7">
        <f t="shared" si="0"/>
        <v>14795717.98</v>
      </c>
    </row>
    <row r="20" spans="1:8" ht="12.75">
      <c r="A20" s="4" t="s">
        <v>20</v>
      </c>
      <c r="B20" s="5">
        <f>BCCRT!N17</f>
        <v>240748.43</v>
      </c>
      <c r="C20" s="5">
        <f>SCCRT!N17</f>
        <v>1462320</v>
      </c>
      <c r="D20" s="6">
        <f>'CIG TAX'!N17</f>
        <v>18487.87</v>
      </c>
      <c r="E20" s="6">
        <f>'LIQ TAX'!N17</f>
        <v>6118.329999999999</v>
      </c>
      <c r="F20" s="5">
        <f>RPTT!N17</f>
        <v>7911.200000000001</v>
      </c>
      <c r="G20" s="5">
        <f>'Gov''t Services'!N17</f>
        <v>344187.83</v>
      </c>
      <c r="H20" s="7">
        <f t="shared" si="0"/>
        <v>2079773.6600000001</v>
      </c>
    </row>
    <row r="21" spans="1:8" ht="12.75">
      <c r="A21" s="4" t="s">
        <v>21</v>
      </c>
      <c r="B21" s="5">
        <f>BCCRT!N18</f>
        <v>2475066.7199999997</v>
      </c>
      <c r="C21" s="5">
        <f>SCCRT!N18</f>
        <v>8182802.71</v>
      </c>
      <c r="D21" s="6">
        <f>'CIG TAX'!N18</f>
        <v>175008.6</v>
      </c>
      <c r="E21" s="6">
        <f>'LIQ TAX'!N18</f>
        <v>57916.969999999994</v>
      </c>
      <c r="F21" s="5">
        <f>RPTT!N18</f>
        <v>174933.55</v>
      </c>
      <c r="G21" s="5">
        <f>'Gov''t Services'!N18</f>
        <v>2167557.58</v>
      </c>
      <c r="H21" s="7">
        <f t="shared" si="0"/>
        <v>13233286.13</v>
      </c>
    </row>
    <row r="22" spans="1:8" ht="12.75">
      <c r="A22" s="4" t="s">
        <v>22</v>
      </c>
      <c r="B22" s="5">
        <f>BCCRT!N19</f>
        <v>414803.9099999999</v>
      </c>
      <c r="C22" s="5">
        <f>SCCRT!N19</f>
        <v>1832483.0000000002</v>
      </c>
      <c r="D22" s="6">
        <f>'CIG TAX'!N19</f>
        <v>27710.11</v>
      </c>
      <c r="E22" s="6">
        <f>'LIQ TAX'!N19</f>
        <v>9170.330000000002</v>
      </c>
      <c r="F22" s="5">
        <f>RPTT!N19</f>
        <v>17263.4</v>
      </c>
      <c r="G22" s="5">
        <f>'Gov''t Services'!N19</f>
        <v>498254.01000000007</v>
      </c>
      <c r="H22" s="7">
        <f t="shared" si="0"/>
        <v>2799684.7600000002</v>
      </c>
    </row>
    <row r="23" spans="1:8" ht="12.75">
      <c r="A23" s="4" t="s">
        <v>23</v>
      </c>
      <c r="B23" s="5">
        <f>BCCRT!N20</f>
        <v>414199.38</v>
      </c>
      <c r="C23" s="5">
        <f>SCCRT!N20</f>
        <v>1501889.0000000002</v>
      </c>
      <c r="D23" s="6">
        <f>'CIG TAX'!N20</f>
        <v>16211.96</v>
      </c>
      <c r="E23" s="6">
        <f>'LIQ TAX'!N20</f>
        <v>5365.14</v>
      </c>
      <c r="F23" s="5">
        <f>RPTT!N20</f>
        <v>72196.09</v>
      </c>
      <c r="G23" s="5">
        <f>'Gov''t Services'!N20</f>
        <v>284923.19</v>
      </c>
      <c r="H23" s="7">
        <f t="shared" si="0"/>
        <v>2294784.7600000002</v>
      </c>
    </row>
    <row r="24" spans="1:8" ht="12.75">
      <c r="A24" s="4" t="s">
        <v>24</v>
      </c>
      <c r="B24" s="5">
        <f>BCCRT!N21</f>
        <v>29569544.07</v>
      </c>
      <c r="C24" s="5">
        <f>SCCRT!N21</f>
        <v>100393315.57000001</v>
      </c>
      <c r="D24" s="6">
        <f>'CIG TAX'!N21</f>
        <v>1689963.82</v>
      </c>
      <c r="E24" s="6">
        <f>'LIQ TAX'!N21</f>
        <v>559272.9600000001</v>
      </c>
      <c r="F24" s="5">
        <f>RPTT!N21</f>
        <v>3949712.85</v>
      </c>
      <c r="G24" s="5">
        <f>'Gov''t Services'!N21</f>
        <v>21168129.279999997</v>
      </c>
      <c r="H24" s="7">
        <f t="shared" si="0"/>
        <v>157329938.55</v>
      </c>
    </row>
    <row r="25" spans="1:8" ht="12.75">
      <c r="A25" s="4" t="s">
        <v>25</v>
      </c>
      <c r="B25" s="8">
        <f>BCCRT!N22</f>
        <v>1120364.04</v>
      </c>
      <c r="C25" s="8">
        <f>SCCRT!N22</f>
        <v>2543388</v>
      </c>
      <c r="D25" s="9">
        <f>'CIG TAX'!N22</f>
        <v>39295.15000000001</v>
      </c>
      <c r="E25" s="9">
        <f>'LIQ TAX'!N22</f>
        <v>13004.27</v>
      </c>
      <c r="F25" s="8">
        <f>RPTT!N22</f>
        <v>31495.2</v>
      </c>
      <c r="G25" s="8">
        <f>'Gov''t Services'!N22</f>
        <v>800020.5399999999</v>
      </c>
      <c r="H25" s="10">
        <f t="shared" si="0"/>
        <v>4547567.2</v>
      </c>
    </row>
    <row r="26" spans="1:8" ht="15">
      <c r="A26" s="4"/>
      <c r="B26" s="6"/>
      <c r="C26" s="6"/>
      <c r="D26" s="6"/>
      <c r="E26" s="11"/>
      <c r="F26" s="6"/>
      <c r="G26" s="6"/>
      <c r="H26" s="7"/>
    </row>
    <row r="27" spans="1:8" ht="13.5" thickBot="1">
      <c r="A27" s="4" t="s">
        <v>8</v>
      </c>
      <c r="B27" s="12">
        <f>SUM(B9:B26)</f>
        <v>228643919.57999998</v>
      </c>
      <c r="C27" s="12">
        <f aca="true" t="shared" si="1" ref="C27:H27">SUM(C9:C26)</f>
        <v>799694565.95</v>
      </c>
      <c r="D27" s="12">
        <f t="shared" si="1"/>
        <v>10866784.510000002</v>
      </c>
      <c r="E27" s="12">
        <f t="shared" si="1"/>
        <v>3596230.040000001</v>
      </c>
      <c r="F27" s="12">
        <f t="shared" si="1"/>
        <v>25676132.319999997</v>
      </c>
      <c r="G27" s="12">
        <f t="shared" si="1"/>
        <v>127836236.15</v>
      </c>
      <c r="H27" s="12">
        <f t="shared" si="1"/>
        <v>1196313868.55</v>
      </c>
    </row>
    <row r="28" ht="13.5" thickTop="1">
      <c r="H28" s="13"/>
    </row>
  </sheetData>
  <sheetProtection/>
  <mergeCells count="2">
    <mergeCell ref="C2:G2"/>
    <mergeCell ref="C3:G3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8.421875" style="39" customWidth="1"/>
    <col min="2" max="2" width="10.7109375" style="39" customWidth="1"/>
    <col min="3" max="3" width="10.8515625" style="39" customWidth="1"/>
    <col min="4" max="4" width="11.421875" style="39" customWidth="1"/>
    <col min="5" max="5" width="10.140625" style="39" bestFit="1" customWidth="1"/>
    <col min="6" max="6" width="10.8515625" style="39" customWidth="1"/>
    <col min="7" max="7" width="10.7109375" style="39" customWidth="1"/>
    <col min="8" max="13" width="10.140625" style="39" bestFit="1" customWidth="1"/>
    <col min="14" max="14" width="11.7109375" style="39" bestFit="1" customWidth="1"/>
    <col min="15" max="16384" width="9.140625" style="39" customWidth="1"/>
  </cols>
  <sheetData>
    <row r="2" ht="18">
      <c r="A2" s="38" t="s">
        <v>259</v>
      </c>
    </row>
    <row r="5" spans="1:14" s="41" customFormat="1" ht="12">
      <c r="A5" s="40" t="s">
        <v>60</v>
      </c>
      <c r="B5" s="40" t="s">
        <v>26</v>
      </c>
      <c r="C5" s="40" t="s">
        <v>27</v>
      </c>
      <c r="D5" s="40" t="s">
        <v>28</v>
      </c>
      <c r="E5" s="40" t="s">
        <v>29</v>
      </c>
      <c r="F5" s="40" t="s">
        <v>30</v>
      </c>
      <c r="G5" s="40" t="s">
        <v>31</v>
      </c>
      <c r="H5" s="40" t="s">
        <v>32</v>
      </c>
      <c r="I5" s="40" t="s">
        <v>33</v>
      </c>
      <c r="J5" s="40" t="s">
        <v>34</v>
      </c>
      <c r="K5" s="40" t="s">
        <v>35</v>
      </c>
      <c r="L5" s="40" t="s">
        <v>36</v>
      </c>
      <c r="M5" s="40" t="s">
        <v>37</v>
      </c>
      <c r="N5" s="40" t="s">
        <v>8</v>
      </c>
    </row>
    <row r="7" ht="12.75">
      <c r="A7" s="42"/>
    </row>
    <row r="8" ht="12.75">
      <c r="A8" s="43" t="s">
        <v>67</v>
      </c>
    </row>
    <row r="9" spans="1:14" ht="12.75">
      <c r="A9" s="44" t="s">
        <v>233</v>
      </c>
      <c r="B9" s="39">
        <v>228869.44</v>
      </c>
      <c r="C9" s="39">
        <v>221674.58</v>
      </c>
      <c r="D9" s="39">
        <v>238656.02</v>
      </c>
      <c r="E9" s="39">
        <v>243907.41</v>
      </c>
      <c r="F9" s="39">
        <v>222020.79</v>
      </c>
      <c r="G9" s="39">
        <v>263393.86</v>
      </c>
      <c r="H9" s="39">
        <v>235034.56000000006</v>
      </c>
      <c r="I9" s="39">
        <v>234085.60999999993</v>
      </c>
      <c r="J9" s="39">
        <v>256417.00000000006</v>
      </c>
      <c r="K9" s="39">
        <v>239333.25</v>
      </c>
      <c r="L9" s="39">
        <v>229427.62</v>
      </c>
      <c r="M9" s="39">
        <v>247144.85</v>
      </c>
      <c r="N9" s="39">
        <f>SUM(B9:M9)</f>
        <v>2859964.99</v>
      </c>
    </row>
    <row r="10" spans="1:3" ht="12.75">
      <c r="A10" s="44"/>
      <c r="C10"/>
    </row>
    <row r="11" spans="1:14" ht="12.75">
      <c r="A11" s="44" t="s">
        <v>234</v>
      </c>
      <c r="B11" s="39">
        <v>96256.91</v>
      </c>
      <c r="C11" s="39">
        <v>93230.93</v>
      </c>
      <c r="D11" s="39">
        <v>100372.9</v>
      </c>
      <c r="E11" s="39">
        <v>102581.51</v>
      </c>
      <c r="F11" s="39">
        <v>93376.52</v>
      </c>
      <c r="G11" s="39">
        <v>110777.03</v>
      </c>
      <c r="H11" s="39">
        <v>98849.81</v>
      </c>
      <c r="I11" s="39">
        <v>98450.7</v>
      </c>
      <c r="J11" s="39">
        <v>107842.74</v>
      </c>
      <c r="K11" s="39">
        <v>100657.73</v>
      </c>
      <c r="L11" s="39">
        <v>96491.66</v>
      </c>
      <c r="M11" s="39">
        <v>103943.09</v>
      </c>
      <c r="N11" s="39">
        <f aca="true" t="shared" si="0" ref="N11:N18">SUM(B11:M11)</f>
        <v>1202831.53</v>
      </c>
    </row>
    <row r="12" spans="1:3" ht="12.75">
      <c r="A12" s="44"/>
      <c r="C12"/>
    </row>
    <row r="13" spans="1:14" ht="12.75">
      <c r="A13" s="44" t="s">
        <v>235</v>
      </c>
      <c r="B13" s="39">
        <v>1200.94</v>
      </c>
      <c r="C13" s="39">
        <v>1163.18</v>
      </c>
      <c r="D13" s="39">
        <v>1252.29</v>
      </c>
      <c r="E13" s="39">
        <v>1279.84</v>
      </c>
      <c r="F13" s="39">
        <v>1165</v>
      </c>
      <c r="G13" s="39">
        <v>1382.1</v>
      </c>
      <c r="H13" s="39">
        <v>1233.29</v>
      </c>
      <c r="I13" s="39">
        <v>1228.31</v>
      </c>
      <c r="J13" s="39">
        <v>1345.49</v>
      </c>
      <c r="K13" s="39">
        <v>1255.84</v>
      </c>
      <c r="L13" s="39">
        <v>1203.87</v>
      </c>
      <c r="M13" s="39">
        <v>1296.83</v>
      </c>
      <c r="N13" s="39">
        <f t="shared" si="0"/>
        <v>15006.979999999998</v>
      </c>
    </row>
    <row r="14" spans="1:14" ht="12.75">
      <c r="A14" s="44" t="s">
        <v>236</v>
      </c>
      <c r="B14" s="39">
        <v>7132.84</v>
      </c>
      <c r="C14" s="39">
        <v>6908.61</v>
      </c>
      <c r="D14" s="39">
        <v>7437.84</v>
      </c>
      <c r="E14" s="39">
        <v>7601.5</v>
      </c>
      <c r="F14" s="39">
        <v>6919.39</v>
      </c>
      <c r="G14" s="39">
        <v>8208.81</v>
      </c>
      <c r="H14" s="39">
        <v>7324.98</v>
      </c>
      <c r="I14" s="39">
        <v>7295.4</v>
      </c>
      <c r="J14" s="39">
        <v>7991.37</v>
      </c>
      <c r="K14" s="39">
        <v>7458.95</v>
      </c>
      <c r="L14" s="39">
        <v>7150.23</v>
      </c>
      <c r="M14" s="39">
        <v>7702.4</v>
      </c>
      <c r="N14" s="39">
        <f t="shared" si="0"/>
        <v>89132.31999999999</v>
      </c>
    </row>
    <row r="15" spans="1:14" ht="12.75">
      <c r="A15" s="44" t="s">
        <v>237</v>
      </c>
      <c r="B15" s="39">
        <v>3457.24</v>
      </c>
      <c r="C15" s="39">
        <v>3348.56</v>
      </c>
      <c r="D15" s="39">
        <v>3605.08</v>
      </c>
      <c r="E15" s="39">
        <v>3684.4</v>
      </c>
      <c r="F15" s="39">
        <v>3353.79</v>
      </c>
      <c r="G15" s="39">
        <v>3978.76</v>
      </c>
      <c r="H15" s="39">
        <v>3550.37</v>
      </c>
      <c r="I15" s="39">
        <v>3536.04</v>
      </c>
      <c r="J15" s="39">
        <v>3873.37</v>
      </c>
      <c r="K15" s="39">
        <v>3615.31</v>
      </c>
      <c r="L15" s="39">
        <v>3465.67</v>
      </c>
      <c r="M15" s="39">
        <v>3733.31</v>
      </c>
      <c r="N15" s="39">
        <f t="shared" si="0"/>
        <v>43201.899999999994</v>
      </c>
    </row>
    <row r="16" spans="1:3" ht="12.75">
      <c r="A16" s="44"/>
      <c r="C16"/>
    </row>
    <row r="17" spans="1:3" ht="12.75">
      <c r="A17" s="43" t="s">
        <v>62</v>
      </c>
      <c r="C17"/>
    </row>
    <row r="18" spans="1:14" ht="12.75">
      <c r="A18" s="44" t="s">
        <v>238</v>
      </c>
      <c r="B18" s="60">
        <v>27002.88</v>
      </c>
      <c r="C18" s="60">
        <v>26154.01</v>
      </c>
      <c r="D18" s="60">
        <v>28157.54</v>
      </c>
      <c r="E18" s="60">
        <v>28777.12</v>
      </c>
      <c r="F18" s="60">
        <v>26194.85</v>
      </c>
      <c r="G18" s="60">
        <v>31076.2</v>
      </c>
      <c r="H18" s="60">
        <v>27730.27</v>
      </c>
      <c r="I18" s="60">
        <v>27618.31</v>
      </c>
      <c r="J18" s="60">
        <v>30253.05</v>
      </c>
      <c r="K18" s="60">
        <v>28237.44</v>
      </c>
      <c r="L18" s="60">
        <v>27068.74</v>
      </c>
      <c r="M18" s="60">
        <v>29159.08</v>
      </c>
      <c r="N18" s="60">
        <f t="shared" si="0"/>
        <v>337429.49</v>
      </c>
    </row>
    <row r="19" ht="12.75">
      <c r="A19" s="44"/>
    </row>
    <row r="20" spans="1:14" ht="12.75">
      <c r="A20" s="45" t="s">
        <v>239</v>
      </c>
      <c r="B20" s="39">
        <f>SUM(B9:B18)</f>
        <v>363920.25</v>
      </c>
      <c r="C20" s="39">
        <f aca="true" t="shared" si="1" ref="C20:M20">SUM(C9:C18)</f>
        <v>352479.87</v>
      </c>
      <c r="D20" s="39">
        <f t="shared" si="1"/>
        <v>379481.67</v>
      </c>
      <c r="E20" s="39">
        <f t="shared" si="1"/>
        <v>387831.78</v>
      </c>
      <c r="F20" s="39">
        <f t="shared" si="1"/>
        <v>353030.33999999997</v>
      </c>
      <c r="G20" s="39">
        <f t="shared" si="1"/>
        <v>418816.76</v>
      </c>
      <c r="H20" s="39">
        <f t="shared" si="1"/>
        <v>373723.28</v>
      </c>
      <c r="I20" s="39">
        <f t="shared" si="1"/>
        <v>372214.36999999994</v>
      </c>
      <c r="J20" s="39">
        <f t="shared" si="1"/>
        <v>407723.02</v>
      </c>
      <c r="K20" s="39">
        <f t="shared" si="1"/>
        <v>380558.52</v>
      </c>
      <c r="L20" s="39">
        <f t="shared" si="1"/>
        <v>364807.79</v>
      </c>
      <c r="M20" s="39">
        <f t="shared" si="1"/>
        <v>392979.56000000006</v>
      </c>
      <c r="N20" s="39">
        <f>SUM(N9:N18)</f>
        <v>4547567.210000001</v>
      </c>
    </row>
    <row r="22" ht="12.75">
      <c r="A22" s="46" t="s">
        <v>265</v>
      </c>
    </row>
    <row r="23" ht="12.75">
      <c r="A23" s="46"/>
    </row>
    <row r="24" ht="12.75">
      <c r="A24" s="46"/>
    </row>
    <row r="25" ht="12.75">
      <c r="A25" s="47"/>
    </row>
    <row r="26" ht="12.75">
      <c r="A26" s="48"/>
    </row>
    <row r="27" ht="12.75">
      <c r="A27" s="48"/>
    </row>
    <row r="28" ht="12.75">
      <c r="A28" s="48"/>
    </row>
    <row r="29" ht="12.75">
      <c r="A29" s="48"/>
    </row>
    <row r="30" ht="12.75">
      <c r="A30" s="48"/>
    </row>
    <row r="31" ht="12.75">
      <c r="A31" s="49"/>
    </row>
    <row r="32" ht="12.75">
      <c r="A32" s="50"/>
    </row>
    <row r="33" ht="12.75">
      <c r="A33" s="48"/>
    </row>
    <row r="34" ht="12.75">
      <c r="A34" s="48"/>
    </row>
    <row r="35" ht="12.75">
      <c r="A35" s="48"/>
    </row>
    <row r="36" ht="12.75">
      <c r="A36" s="48"/>
    </row>
    <row r="37" ht="12.75">
      <c r="A37" s="48"/>
    </row>
    <row r="38" ht="12.75">
      <c r="A38" s="48"/>
    </row>
    <row r="39" ht="12.75">
      <c r="A39" s="48"/>
    </row>
    <row r="40" ht="12.75">
      <c r="A40" s="51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14.421875" style="0" bestFit="1" customWidth="1"/>
    <col min="2" max="10" width="14.00390625" style="0" bestFit="1" customWidth="1"/>
    <col min="11" max="13" width="14.7109375" style="0" customWidth="1"/>
    <col min="14" max="14" width="15.57421875" style="0" bestFit="1" customWidth="1"/>
  </cols>
  <sheetData>
    <row r="1" spans="1:14" ht="18">
      <c r="A1" s="95" t="s">
        <v>260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3" spans="1:14" ht="12.75">
      <c r="A3" s="61" t="s">
        <v>2</v>
      </c>
      <c r="B3" s="14" t="s">
        <v>26</v>
      </c>
      <c r="C3" s="14" t="s">
        <v>27</v>
      </c>
      <c r="D3" s="14" t="s">
        <v>28</v>
      </c>
      <c r="E3" s="14" t="s">
        <v>29</v>
      </c>
      <c r="F3" s="14" t="s">
        <v>30</v>
      </c>
      <c r="G3" s="14" t="s">
        <v>31</v>
      </c>
      <c r="H3" s="14" t="s">
        <v>32</v>
      </c>
      <c r="I3" s="14" t="s">
        <v>33</v>
      </c>
      <c r="J3" s="14" t="s">
        <v>34</v>
      </c>
      <c r="K3" s="14" t="s">
        <v>35</v>
      </c>
      <c r="L3" s="14" t="s">
        <v>36</v>
      </c>
      <c r="M3" s="14" t="s">
        <v>37</v>
      </c>
      <c r="N3" s="14" t="s">
        <v>240</v>
      </c>
    </row>
    <row r="4" ht="12.75">
      <c r="A4" s="4"/>
    </row>
    <row r="5" spans="1:14" ht="12.75">
      <c r="A5" s="62" t="s">
        <v>9</v>
      </c>
      <c r="B5" s="1">
        <v>1152912.31</v>
      </c>
      <c r="C5" s="1">
        <v>1100274.18</v>
      </c>
      <c r="D5" s="1">
        <v>1062272.24</v>
      </c>
      <c r="E5" s="1">
        <v>1050680.27</v>
      </c>
      <c r="F5" s="1">
        <v>1028142.08</v>
      </c>
      <c r="G5" s="1">
        <v>1225103.96</v>
      </c>
      <c r="H5" s="1">
        <v>923921.89</v>
      </c>
      <c r="I5" s="1">
        <v>968278.96</v>
      </c>
      <c r="J5" s="1">
        <v>1212862.57</v>
      </c>
      <c r="K5" s="1">
        <v>1102627.04</v>
      </c>
      <c r="L5" s="1">
        <v>1159562.48</v>
      </c>
      <c r="M5" s="1">
        <v>1193807.22</v>
      </c>
      <c r="N5" s="1">
        <f>SUM(B5:M5)</f>
        <v>13180445.200000001</v>
      </c>
    </row>
    <row r="6" spans="1:14" ht="12.75">
      <c r="A6" s="62" t="s">
        <v>10</v>
      </c>
      <c r="B6" s="1">
        <v>335872.44</v>
      </c>
      <c r="C6" s="1">
        <v>319313.81</v>
      </c>
      <c r="D6" s="1">
        <v>326302.45</v>
      </c>
      <c r="E6" s="1">
        <v>319573.73</v>
      </c>
      <c r="F6" s="1">
        <v>313058.22</v>
      </c>
      <c r="G6" s="1">
        <v>351880.41</v>
      </c>
      <c r="H6" s="1">
        <v>262020.94</v>
      </c>
      <c r="I6" s="1">
        <v>289409.77</v>
      </c>
      <c r="J6" s="1">
        <v>336258.35</v>
      </c>
      <c r="K6" s="1">
        <v>372120.1</v>
      </c>
      <c r="L6" s="1">
        <v>345405.92</v>
      </c>
      <c r="M6" s="1">
        <v>327816.45</v>
      </c>
      <c r="N6" s="1">
        <f>SUM(B6:M6)</f>
        <v>3899032.5900000003</v>
      </c>
    </row>
    <row r="7" spans="1:14" ht="12.75">
      <c r="A7" s="62" t="s">
        <v>11</v>
      </c>
      <c r="B7" s="1">
        <v>42860238.09</v>
      </c>
      <c r="C7" s="1">
        <v>44083337.07</v>
      </c>
      <c r="D7" s="1">
        <v>48860739.63</v>
      </c>
      <c r="E7" s="1">
        <v>44209204.88</v>
      </c>
      <c r="F7" s="1">
        <v>45799557.26</v>
      </c>
      <c r="G7" s="1">
        <v>51166229.25</v>
      </c>
      <c r="H7" s="1">
        <v>41504560.19</v>
      </c>
      <c r="I7" s="1">
        <v>43046059.66</v>
      </c>
      <c r="J7" s="1">
        <v>52443848.73</v>
      </c>
      <c r="K7" s="1">
        <v>45929642.43</v>
      </c>
      <c r="L7" s="1">
        <v>50258861.48</v>
      </c>
      <c r="M7" s="1">
        <v>48445385.699999996</v>
      </c>
      <c r="N7" s="1">
        <f aca="true" t="shared" si="0" ref="N7:N21">SUM(B7:M7)</f>
        <v>558607664.37</v>
      </c>
    </row>
    <row r="8" spans="1:14" ht="12.75">
      <c r="A8" s="62" t="s">
        <v>12</v>
      </c>
      <c r="B8" s="1">
        <v>906177.28</v>
      </c>
      <c r="C8" s="1">
        <v>846998.23</v>
      </c>
      <c r="D8" s="1">
        <v>920061.05</v>
      </c>
      <c r="E8" s="1">
        <v>757927.11</v>
      </c>
      <c r="F8" s="1">
        <v>759347.13</v>
      </c>
      <c r="G8" s="1">
        <v>1301497.17</v>
      </c>
      <c r="H8" s="1">
        <v>691605.72</v>
      </c>
      <c r="I8" s="1">
        <v>680759.1</v>
      </c>
      <c r="J8" s="1">
        <v>821178</v>
      </c>
      <c r="K8" s="1">
        <v>732806.67</v>
      </c>
      <c r="L8" s="1">
        <v>718731.86</v>
      </c>
      <c r="M8" s="1">
        <v>922782.13</v>
      </c>
      <c r="N8" s="1">
        <f t="shared" si="0"/>
        <v>10059871.45</v>
      </c>
    </row>
    <row r="9" spans="1:14" ht="12.75">
      <c r="A9" s="62" t="s">
        <v>13</v>
      </c>
      <c r="B9" s="1">
        <v>1866285.6</v>
      </c>
      <c r="C9" s="1">
        <v>1861290.71</v>
      </c>
      <c r="D9" s="1">
        <v>1733897.22</v>
      </c>
      <c r="E9" s="1">
        <v>1810181.96</v>
      </c>
      <c r="F9" s="1">
        <v>1616363.41</v>
      </c>
      <c r="G9" s="1">
        <v>1806191.3</v>
      </c>
      <c r="H9" s="1">
        <v>1520861.11</v>
      </c>
      <c r="I9" s="1">
        <v>1450677.4</v>
      </c>
      <c r="J9" s="1">
        <v>1692479.1</v>
      </c>
      <c r="K9" s="1">
        <v>1672284.02</v>
      </c>
      <c r="L9" s="1">
        <v>1892756.92</v>
      </c>
      <c r="M9" s="1">
        <v>1710718.77</v>
      </c>
      <c r="N9" s="1">
        <f t="shared" si="0"/>
        <v>20633987.52</v>
      </c>
    </row>
    <row r="10" spans="1:14" ht="12.75">
      <c r="A10" s="62" t="s">
        <v>14</v>
      </c>
      <c r="B10" s="1">
        <v>16778.15</v>
      </c>
      <c r="C10" s="1">
        <v>15946.86</v>
      </c>
      <c r="D10" s="1">
        <v>18589.33</v>
      </c>
      <c r="E10" s="1">
        <v>17154.85</v>
      </c>
      <c r="F10" s="1">
        <v>14821.68</v>
      </c>
      <c r="G10" s="1">
        <v>14191.93</v>
      </c>
      <c r="H10" s="1">
        <v>20266.73</v>
      </c>
      <c r="I10" s="1">
        <v>19526.56</v>
      </c>
      <c r="J10" s="1">
        <v>20522.98</v>
      </c>
      <c r="K10" s="1">
        <v>26973.13</v>
      </c>
      <c r="L10" s="1">
        <v>18653.87</v>
      </c>
      <c r="M10" s="1">
        <v>25714.04</v>
      </c>
      <c r="N10" s="1">
        <f t="shared" si="0"/>
        <v>229140.11000000002</v>
      </c>
    </row>
    <row r="11" spans="1:14" ht="12.75">
      <c r="A11" s="62" t="s">
        <v>15</v>
      </c>
      <c r="B11" s="1">
        <v>282894.44</v>
      </c>
      <c r="C11" s="1">
        <v>446823.36</v>
      </c>
      <c r="D11" s="1">
        <v>564531.78</v>
      </c>
      <c r="E11" s="1">
        <v>439815.03</v>
      </c>
      <c r="F11" s="1">
        <v>351956.53</v>
      </c>
      <c r="G11" s="1">
        <v>249747.71</v>
      </c>
      <c r="H11" s="1">
        <v>292508.89</v>
      </c>
      <c r="I11" s="1">
        <v>297727.24</v>
      </c>
      <c r="J11" s="1">
        <v>257062.6</v>
      </c>
      <c r="K11" s="1">
        <v>396990.33</v>
      </c>
      <c r="L11" s="1">
        <v>274458.15</v>
      </c>
      <c r="M11" s="1">
        <v>329430.02</v>
      </c>
      <c r="N11" s="1">
        <f t="shared" si="0"/>
        <v>4183946.0800000005</v>
      </c>
    </row>
    <row r="12" spans="1:14" ht="12.75">
      <c r="A12" s="62" t="s">
        <v>16</v>
      </c>
      <c r="B12" s="1">
        <v>1491246.76</v>
      </c>
      <c r="C12" s="1">
        <v>999776.51</v>
      </c>
      <c r="D12" s="1">
        <v>1014539.45</v>
      </c>
      <c r="E12" s="1">
        <v>967175.71</v>
      </c>
      <c r="F12" s="1">
        <v>828026.69</v>
      </c>
      <c r="G12" s="1">
        <v>823889.7</v>
      </c>
      <c r="H12" s="1">
        <v>798427.19</v>
      </c>
      <c r="I12" s="1">
        <v>672382.31</v>
      </c>
      <c r="J12" s="1">
        <v>1702050.09</v>
      </c>
      <c r="K12" s="1">
        <v>868869.99</v>
      </c>
      <c r="L12" s="1">
        <v>810214.35</v>
      </c>
      <c r="M12" s="1">
        <v>734208.26</v>
      </c>
      <c r="N12" s="1">
        <f t="shared" si="0"/>
        <v>11710807.01</v>
      </c>
    </row>
    <row r="13" spans="1:14" ht="12.75">
      <c r="A13" s="62" t="s">
        <v>17</v>
      </c>
      <c r="B13" s="1">
        <v>488798.04</v>
      </c>
      <c r="C13" s="1">
        <v>381586.89</v>
      </c>
      <c r="D13" s="1">
        <v>380966.75</v>
      </c>
      <c r="E13" s="1">
        <v>381675.67</v>
      </c>
      <c r="F13" s="1">
        <v>308259.64</v>
      </c>
      <c r="G13" s="1">
        <v>419150.34</v>
      </c>
      <c r="H13" s="1">
        <v>284972.38</v>
      </c>
      <c r="I13" s="1">
        <v>309096.54</v>
      </c>
      <c r="J13" s="1">
        <v>331156.09</v>
      </c>
      <c r="K13" s="1">
        <v>339754.08</v>
      </c>
      <c r="L13" s="1">
        <v>283003.51</v>
      </c>
      <c r="M13" s="1">
        <v>305522.8</v>
      </c>
      <c r="N13" s="1">
        <f t="shared" si="0"/>
        <v>4213942.7299999995</v>
      </c>
    </row>
    <row r="14" spans="1:14" ht="12.75">
      <c r="A14" s="62" t="s">
        <v>18</v>
      </c>
      <c r="B14" s="1">
        <v>33188.08</v>
      </c>
      <c r="C14" s="1">
        <v>26746.25</v>
      </c>
      <c r="D14" s="1">
        <v>24598.94</v>
      </c>
      <c r="E14" s="1">
        <v>30112.46</v>
      </c>
      <c r="F14" s="1">
        <v>31953.43</v>
      </c>
      <c r="G14" s="1">
        <v>28118.05</v>
      </c>
      <c r="H14" s="1">
        <v>23274.63</v>
      </c>
      <c r="I14" s="1">
        <v>25946.2</v>
      </c>
      <c r="J14" s="1">
        <v>36866.49</v>
      </c>
      <c r="K14" s="1">
        <v>29525.14</v>
      </c>
      <c r="L14" s="1">
        <v>33895.4</v>
      </c>
      <c r="M14" s="1">
        <v>43692.93</v>
      </c>
      <c r="N14" s="1">
        <f t="shared" si="0"/>
        <v>367918</v>
      </c>
    </row>
    <row r="15" spans="1:14" ht="12.75">
      <c r="A15" s="62" t="s">
        <v>19</v>
      </c>
      <c r="B15" s="1">
        <v>434726.49</v>
      </c>
      <c r="C15" s="1">
        <v>449031.4</v>
      </c>
      <c r="D15" s="1">
        <v>503840.77</v>
      </c>
      <c r="E15" s="1">
        <v>479819.69</v>
      </c>
      <c r="F15" s="1">
        <v>466227.88</v>
      </c>
      <c r="G15" s="1">
        <v>465669.8</v>
      </c>
      <c r="H15" s="1">
        <v>357944.59</v>
      </c>
      <c r="I15" s="1">
        <v>363237.25</v>
      </c>
      <c r="J15" s="1">
        <v>438739.19</v>
      </c>
      <c r="K15" s="1">
        <v>414588.57</v>
      </c>
      <c r="L15" s="1">
        <v>486896.36</v>
      </c>
      <c r="M15" s="1">
        <v>495693.57</v>
      </c>
      <c r="N15" s="1">
        <f t="shared" si="0"/>
        <v>5356415.5600000005</v>
      </c>
    </row>
    <row r="16" spans="1:14" ht="12.75">
      <c r="A16" s="62" t="s">
        <v>20</v>
      </c>
      <c r="B16" s="1">
        <v>71490.88</v>
      </c>
      <c r="C16" s="1">
        <v>67043.83</v>
      </c>
      <c r="D16" s="1">
        <v>63717.41</v>
      </c>
      <c r="E16" s="1">
        <v>64292.89</v>
      </c>
      <c r="F16" s="1">
        <v>59389.89</v>
      </c>
      <c r="G16" s="1">
        <v>64466.83</v>
      </c>
      <c r="H16" s="1">
        <v>57391.65</v>
      </c>
      <c r="I16" s="1">
        <v>54732.41</v>
      </c>
      <c r="J16" s="1">
        <v>56726.54</v>
      </c>
      <c r="K16" s="1">
        <v>57576.73</v>
      </c>
      <c r="L16" s="1">
        <v>66293.94</v>
      </c>
      <c r="M16" s="1">
        <v>50276.15</v>
      </c>
      <c r="N16" s="1">
        <f t="shared" si="0"/>
        <v>733399.15</v>
      </c>
    </row>
    <row r="17" spans="1:14" ht="12.75">
      <c r="A17" s="62" t="s">
        <v>21</v>
      </c>
      <c r="B17" s="1">
        <v>623041.67</v>
      </c>
      <c r="C17" s="1">
        <v>643908.95</v>
      </c>
      <c r="D17" s="1">
        <v>632622.25</v>
      </c>
      <c r="E17" s="1">
        <v>650261</v>
      </c>
      <c r="F17" s="1">
        <v>595484.97</v>
      </c>
      <c r="G17" s="1">
        <v>704163.42</v>
      </c>
      <c r="H17" s="1">
        <v>681433.33</v>
      </c>
      <c r="I17" s="1">
        <v>575073.23</v>
      </c>
      <c r="J17" s="1">
        <v>636347.02</v>
      </c>
      <c r="K17" s="1">
        <v>568529.35</v>
      </c>
      <c r="L17" s="1">
        <v>662697.9</v>
      </c>
      <c r="M17" s="1">
        <v>665446.89</v>
      </c>
      <c r="N17" s="1">
        <f t="shared" si="0"/>
        <v>7639009.9799999995</v>
      </c>
    </row>
    <row r="18" spans="1:14" ht="12.75">
      <c r="A18" s="62" t="s">
        <v>22</v>
      </c>
      <c r="B18" s="1">
        <v>117921.95</v>
      </c>
      <c r="C18" s="1">
        <v>128927.41</v>
      </c>
      <c r="D18" s="1">
        <v>132730.28</v>
      </c>
      <c r="E18" s="1">
        <v>104162.79</v>
      </c>
      <c r="F18" s="1">
        <v>100217.87</v>
      </c>
      <c r="G18" s="1">
        <v>98996.24</v>
      </c>
      <c r="H18" s="1">
        <v>107266.28</v>
      </c>
      <c r="I18" s="1">
        <v>78805.14</v>
      </c>
      <c r="J18" s="1">
        <v>120240.61</v>
      </c>
      <c r="K18" s="1">
        <v>103787.71</v>
      </c>
      <c r="L18" s="1">
        <v>94459.86</v>
      </c>
      <c r="M18" s="1">
        <v>104493.04</v>
      </c>
      <c r="N18" s="1">
        <f t="shared" si="0"/>
        <v>1292009.1800000002</v>
      </c>
    </row>
    <row r="19" spans="1:14" ht="12.75">
      <c r="A19" s="62" t="s">
        <v>23</v>
      </c>
      <c r="B19" s="1">
        <v>104582.5</v>
      </c>
      <c r="C19" s="13">
        <v>119699.22</v>
      </c>
      <c r="D19" s="1">
        <v>95581.41</v>
      </c>
      <c r="E19" s="1">
        <v>95065.76</v>
      </c>
      <c r="F19" s="1">
        <v>100033.99</v>
      </c>
      <c r="G19" s="1">
        <v>106969.3</v>
      </c>
      <c r="H19" s="1">
        <v>21555.32</v>
      </c>
      <c r="I19" s="1">
        <v>80261.13</v>
      </c>
      <c r="J19" s="1">
        <v>147067.18</v>
      </c>
      <c r="K19" s="1">
        <v>233933.33</v>
      </c>
      <c r="L19" s="1">
        <v>119092.56</v>
      </c>
      <c r="M19" s="1">
        <v>142535.65</v>
      </c>
      <c r="N19" s="1">
        <f t="shared" si="0"/>
        <v>1366377.35</v>
      </c>
    </row>
    <row r="20" spans="1:14" ht="12.75">
      <c r="A20" s="62" t="s">
        <v>24</v>
      </c>
      <c r="B20" s="1">
        <v>7931098.5600000005</v>
      </c>
      <c r="C20" s="77">
        <v>8481847.41</v>
      </c>
      <c r="D20" s="1">
        <v>8242756.52</v>
      </c>
      <c r="E20" s="1">
        <v>7421266.6</v>
      </c>
      <c r="F20" s="1">
        <v>8109762.89</v>
      </c>
      <c r="G20" s="1">
        <v>9321295.299999999</v>
      </c>
      <c r="H20" s="1">
        <v>6609686.29</v>
      </c>
      <c r="I20" s="1">
        <v>7076357.88</v>
      </c>
      <c r="J20" s="1">
        <v>8331500.45</v>
      </c>
      <c r="K20" s="1">
        <v>7209626.2700000005</v>
      </c>
      <c r="L20" s="1">
        <v>8112021.36</v>
      </c>
      <c r="M20" s="1">
        <v>8500342.24</v>
      </c>
      <c r="N20" s="1">
        <f t="shared" si="0"/>
        <v>95347561.77</v>
      </c>
    </row>
    <row r="21" spans="1:14" ht="13.5" thickBot="1">
      <c r="A21" s="62" t="s">
        <v>25</v>
      </c>
      <c r="B21" s="53">
        <v>344619.39</v>
      </c>
      <c r="C21" s="53">
        <v>298792.57</v>
      </c>
      <c r="D21" s="53">
        <v>325369.81</v>
      </c>
      <c r="E21" s="53">
        <v>342189.23</v>
      </c>
      <c r="F21" s="53">
        <v>306655.87</v>
      </c>
      <c r="G21" s="53">
        <v>317521.94</v>
      </c>
      <c r="H21" s="53">
        <v>277584.68</v>
      </c>
      <c r="I21" s="53">
        <v>281707.71</v>
      </c>
      <c r="J21" s="53">
        <v>311989.85</v>
      </c>
      <c r="K21" s="53">
        <v>290939.41</v>
      </c>
      <c r="L21" s="53">
        <v>294301.18</v>
      </c>
      <c r="M21" s="53">
        <v>334712.34</v>
      </c>
      <c r="N21" s="53">
        <f t="shared" si="0"/>
        <v>3726383.9800000004</v>
      </c>
    </row>
    <row r="22" spans="2:14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t="s">
        <v>8</v>
      </c>
      <c r="B23" s="1">
        <f>SUM(B5:B22)</f>
        <v>59061872.63000001</v>
      </c>
      <c r="C23" s="1">
        <f>SUM(C5:C22)</f>
        <v>60271344.65999999</v>
      </c>
      <c r="D23" s="1">
        <f aca="true" t="shared" si="1" ref="D23:K23">SUM(D5:D22)</f>
        <v>64903117.28999999</v>
      </c>
      <c r="E23" s="1">
        <f t="shared" si="1"/>
        <v>59140559.63</v>
      </c>
      <c r="F23" s="1">
        <f>SUM(F5:F22)</f>
        <v>60789259.42999999</v>
      </c>
      <c r="G23" s="1">
        <f t="shared" si="1"/>
        <v>68465082.64999999</v>
      </c>
      <c r="H23" s="1">
        <f t="shared" si="1"/>
        <v>54435281.809999995</v>
      </c>
      <c r="I23" s="1">
        <f t="shared" si="1"/>
        <v>56270038.49</v>
      </c>
      <c r="J23" s="1">
        <f t="shared" si="1"/>
        <v>68896895.84</v>
      </c>
      <c r="K23" s="1">
        <f t="shared" si="1"/>
        <v>60350574.300000004</v>
      </c>
      <c r="L23" s="1">
        <f>SUM(L5:L22)</f>
        <v>65631307.09999999</v>
      </c>
      <c r="M23" s="1">
        <f>SUM(M5:M22)</f>
        <v>64332578.2</v>
      </c>
      <c r="N23" s="1">
        <f>SUM(N5:N22)</f>
        <v>742547912.03</v>
      </c>
    </row>
    <row r="24" spans="1:14" ht="12.75">
      <c r="A24" t="s">
        <v>241</v>
      </c>
      <c r="B24" s="1">
        <v>5500795.37</v>
      </c>
      <c r="C24" s="1">
        <v>5172186.09</v>
      </c>
      <c r="D24" s="1">
        <v>6308951.52</v>
      </c>
      <c r="E24" s="1">
        <v>6401201.38</v>
      </c>
      <c r="F24" s="1">
        <v>4361304.84</v>
      </c>
      <c r="G24" s="1">
        <v>6918680.64</v>
      </c>
      <c r="H24" s="1">
        <v>6286778.42</v>
      </c>
      <c r="I24" s="4">
        <v>5667045.76</v>
      </c>
      <c r="J24" s="1">
        <v>6719083</v>
      </c>
      <c r="K24" s="1">
        <v>6049883.79</v>
      </c>
      <c r="L24" s="1">
        <v>6559666.32</v>
      </c>
      <c r="M24" s="1">
        <v>7116363.62</v>
      </c>
      <c r="N24" s="1">
        <f>SUM(B24:M24)</f>
        <v>73061940.75</v>
      </c>
    </row>
    <row r="25" spans="2:14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sheetProtection/>
  <mergeCells count="1">
    <mergeCell ref="A1:N1"/>
  </mergeCells>
  <printOptions horizontalCentered="1"/>
  <pageMargins left="0" right="0" top="0.5" bottom="0.5" header="0.5" footer="0.5"/>
  <pageSetup fitToHeight="1" fitToWidth="1" horizontalDpi="600" verticalDpi="600" orientation="landscape" paperSize="5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8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13.421875" style="0" customWidth="1"/>
    <col min="2" max="6" width="13.8515625" style="0" bestFit="1" customWidth="1"/>
    <col min="7" max="7" width="14.00390625" style="0" bestFit="1" customWidth="1"/>
    <col min="8" max="9" width="13.8515625" style="0" bestFit="1" customWidth="1"/>
    <col min="10" max="13" width="14.00390625" style="0" bestFit="1" customWidth="1"/>
    <col min="14" max="14" width="13.57421875" style="0" customWidth="1"/>
  </cols>
  <sheetData>
    <row r="2" ht="20.25">
      <c r="A2" s="65" t="s">
        <v>261</v>
      </c>
    </row>
    <row r="3" ht="12.75">
      <c r="N3" s="96" t="s">
        <v>249</v>
      </c>
    </row>
    <row r="4" spans="1:14" s="14" customFormat="1" ht="12.75">
      <c r="A4" s="14" t="s">
        <v>2</v>
      </c>
      <c r="B4" s="14" t="s">
        <v>26</v>
      </c>
      <c r="C4" s="14" t="s">
        <v>27</v>
      </c>
      <c r="D4" s="14" t="s">
        <v>28</v>
      </c>
      <c r="E4" s="14" t="s">
        <v>29</v>
      </c>
      <c r="F4" s="14" t="s">
        <v>30</v>
      </c>
      <c r="G4" s="14" t="s">
        <v>31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96"/>
    </row>
    <row r="6" spans="1:14" ht="12.75">
      <c r="A6" t="s">
        <v>9</v>
      </c>
      <c r="B6" s="15">
        <v>55487.18</v>
      </c>
      <c r="C6" s="15">
        <v>52795.97</v>
      </c>
      <c r="D6" s="15">
        <v>95608.14</v>
      </c>
      <c r="E6" s="15">
        <v>55877.66</v>
      </c>
      <c r="F6" s="15">
        <v>64201.53</v>
      </c>
      <c r="G6" s="15">
        <v>95069.12</v>
      </c>
      <c r="H6" s="15">
        <v>67592.57</v>
      </c>
      <c r="I6" s="15">
        <v>77358.21</v>
      </c>
      <c r="J6" s="1">
        <v>102031.28</v>
      </c>
      <c r="K6" s="15">
        <v>63112.57</v>
      </c>
      <c r="L6" s="15">
        <v>83369.9</v>
      </c>
      <c r="M6" s="15">
        <v>84204.67</v>
      </c>
      <c r="N6" s="15">
        <f>SUM(B6:M6)</f>
        <v>896708.8</v>
      </c>
    </row>
    <row r="7" spans="1:14" ht="12.75">
      <c r="A7" t="s">
        <v>10</v>
      </c>
      <c r="B7" s="15">
        <v>-23814.7</v>
      </c>
      <c r="C7" s="15">
        <v>-76151.25</v>
      </c>
      <c r="D7" s="15">
        <v>-38958.12</v>
      </c>
      <c r="E7" s="15">
        <v>-48567.28</v>
      </c>
      <c r="F7" s="15">
        <v>-58807.5</v>
      </c>
      <c r="G7" s="15">
        <v>-42439.58</v>
      </c>
      <c r="H7" s="15">
        <v>-54204.93</v>
      </c>
      <c r="I7" s="15">
        <v>-48051.61</v>
      </c>
      <c r="J7" s="1">
        <v>-27001.45</v>
      </c>
      <c r="K7" s="15">
        <v>42393.23</v>
      </c>
      <c r="L7" s="15">
        <v>41856.07</v>
      </c>
      <c r="M7" s="15">
        <v>64304.12</v>
      </c>
      <c r="N7" s="15">
        <f aca="true" t="shared" si="0" ref="N7:N22">SUM(B7:M7)</f>
        <v>-269443</v>
      </c>
    </row>
    <row r="8" spans="1:14" ht="12.75">
      <c r="A8" t="s">
        <v>11</v>
      </c>
      <c r="B8" s="15">
        <v>3326189.73</v>
      </c>
      <c r="C8" s="15">
        <v>3088658.42</v>
      </c>
      <c r="D8" s="15">
        <v>3768327.14</v>
      </c>
      <c r="E8" s="15">
        <v>4206532.47</v>
      </c>
      <c r="F8" s="15">
        <v>2822153.82</v>
      </c>
      <c r="G8" s="15">
        <v>4900764.93</v>
      </c>
      <c r="H8" s="15">
        <v>4358385.27</v>
      </c>
      <c r="I8" s="15">
        <v>3546384.95</v>
      </c>
      <c r="J8" s="1">
        <v>4623447.14</v>
      </c>
      <c r="K8" s="15">
        <v>4107444.21</v>
      </c>
      <c r="L8" s="15">
        <v>4630242.31</v>
      </c>
      <c r="M8" s="15">
        <v>4507889.43</v>
      </c>
      <c r="N8" s="15">
        <f t="shared" si="0"/>
        <v>47886419.82</v>
      </c>
    </row>
    <row r="9" spans="1:14" ht="12.75">
      <c r="A9" t="s">
        <v>12</v>
      </c>
      <c r="B9" s="15">
        <v>78320.14</v>
      </c>
      <c r="C9" s="15">
        <v>54757.28</v>
      </c>
      <c r="D9" s="15">
        <v>73142.44</v>
      </c>
      <c r="E9" s="15">
        <v>58703.51</v>
      </c>
      <c r="F9" s="15">
        <v>56070.13</v>
      </c>
      <c r="G9" s="15">
        <v>-366694.39</v>
      </c>
      <c r="H9" s="15">
        <v>60600.17</v>
      </c>
      <c r="I9" s="15">
        <v>55449.32</v>
      </c>
      <c r="J9" s="1">
        <v>80009.4</v>
      </c>
      <c r="K9" s="15">
        <v>72531.25</v>
      </c>
      <c r="L9" s="15">
        <v>82917.01</v>
      </c>
      <c r="M9" s="15">
        <v>109150.67</v>
      </c>
      <c r="N9" s="15">
        <f t="shared" si="0"/>
        <v>414956.92999999993</v>
      </c>
    </row>
    <row r="10" spans="1:14" ht="12.75">
      <c r="A10" t="s">
        <v>13</v>
      </c>
      <c r="B10" s="15">
        <v>397719.93</v>
      </c>
      <c r="C10" s="15">
        <v>379301.98</v>
      </c>
      <c r="D10" s="15">
        <v>404379.21</v>
      </c>
      <c r="E10" s="15">
        <v>374704.09</v>
      </c>
      <c r="F10" s="15">
        <v>283984.12</v>
      </c>
      <c r="G10" s="15">
        <v>494791.82</v>
      </c>
      <c r="H10" s="15">
        <v>344045.77</v>
      </c>
      <c r="I10" s="15">
        <v>335286.45</v>
      </c>
      <c r="J10" s="1">
        <v>321884.24</v>
      </c>
      <c r="K10" s="15">
        <v>370947.79</v>
      </c>
      <c r="L10" s="15">
        <v>317884.41</v>
      </c>
      <c r="M10" s="15">
        <v>408835.06</v>
      </c>
      <c r="N10" s="15">
        <f t="shared" si="0"/>
        <v>4433764.87</v>
      </c>
    </row>
    <row r="11" spans="1:14" ht="12.75">
      <c r="A11" t="s">
        <v>14</v>
      </c>
      <c r="B11" s="15">
        <v>2983.39</v>
      </c>
      <c r="C11" s="15">
        <v>5965.4</v>
      </c>
      <c r="D11" s="15">
        <v>4578.97</v>
      </c>
      <c r="E11" s="15">
        <v>5311.82</v>
      </c>
      <c r="F11" s="15">
        <v>2121.07</v>
      </c>
      <c r="G11" s="15">
        <v>4363.35</v>
      </c>
      <c r="H11" s="15">
        <v>4762.94</v>
      </c>
      <c r="I11" s="15">
        <v>6824.12</v>
      </c>
      <c r="J11" s="1">
        <v>8611.8</v>
      </c>
      <c r="K11" s="15">
        <v>11035.98</v>
      </c>
      <c r="L11" s="15">
        <v>4716.12</v>
      </c>
      <c r="M11" s="15">
        <v>3837.21</v>
      </c>
      <c r="N11" s="15">
        <f t="shared" si="0"/>
        <v>65112.17</v>
      </c>
    </row>
    <row r="12" spans="1:14" ht="12.75">
      <c r="A12" t="s">
        <v>15</v>
      </c>
      <c r="B12" s="15">
        <v>207886.49</v>
      </c>
      <c r="C12" s="15">
        <v>127557.79</v>
      </c>
      <c r="D12" s="15">
        <v>114320.3</v>
      </c>
      <c r="E12" s="15">
        <v>142564.61</v>
      </c>
      <c r="F12" s="15">
        <v>72986.29</v>
      </c>
      <c r="G12" s="15">
        <v>158290.91</v>
      </c>
      <c r="H12" s="15">
        <v>62677.89</v>
      </c>
      <c r="I12" s="15">
        <v>86335.02</v>
      </c>
      <c r="J12" s="1">
        <v>90618.94</v>
      </c>
      <c r="K12" s="15">
        <v>81279.07</v>
      </c>
      <c r="L12" s="15">
        <v>81788.02</v>
      </c>
      <c r="M12" s="15">
        <v>104217.87</v>
      </c>
      <c r="N12" s="15">
        <f t="shared" si="0"/>
        <v>1330523.2000000002</v>
      </c>
    </row>
    <row r="13" spans="1:14" ht="12.75">
      <c r="A13" t="s">
        <v>16</v>
      </c>
      <c r="B13" s="15">
        <v>298401.3</v>
      </c>
      <c r="C13" s="15">
        <v>126330.09</v>
      </c>
      <c r="D13" s="15">
        <v>445993.57</v>
      </c>
      <c r="E13" s="15">
        <v>187000.82</v>
      </c>
      <c r="F13" s="15">
        <v>138988.12</v>
      </c>
      <c r="G13" s="15">
        <v>119411.01</v>
      </c>
      <c r="H13" s="15">
        <v>68407.42</v>
      </c>
      <c r="I13" s="15">
        <v>111390.9</v>
      </c>
      <c r="J13" s="1">
        <v>105171.04</v>
      </c>
      <c r="K13" s="15">
        <v>99464.83</v>
      </c>
      <c r="L13" s="15">
        <v>27073.01</v>
      </c>
      <c r="M13" s="15">
        <v>191407.71</v>
      </c>
      <c r="N13" s="15">
        <f t="shared" si="0"/>
        <v>1919039.8199999998</v>
      </c>
    </row>
    <row r="14" spans="1:14" ht="12.75">
      <c r="A14" t="s">
        <v>17</v>
      </c>
      <c r="B14" s="15">
        <v>43039.14</v>
      </c>
      <c r="C14" s="15">
        <v>82222.7</v>
      </c>
      <c r="D14" s="15">
        <v>65410.85</v>
      </c>
      <c r="E14" s="15">
        <v>71703.99</v>
      </c>
      <c r="F14" s="15">
        <v>54199.71</v>
      </c>
      <c r="G14" s="15">
        <v>78674.95</v>
      </c>
      <c r="H14" s="15">
        <v>71558.56</v>
      </c>
      <c r="I14" s="15">
        <v>66776.45</v>
      </c>
      <c r="J14" s="1">
        <v>73128.23</v>
      </c>
      <c r="K14" s="15">
        <v>65272.35</v>
      </c>
      <c r="L14" s="15">
        <v>77829.83</v>
      </c>
      <c r="M14" s="15">
        <v>81508.89</v>
      </c>
      <c r="N14" s="15">
        <f t="shared" si="0"/>
        <v>831325.6499999999</v>
      </c>
    </row>
    <row r="15" spans="1:14" ht="12.75">
      <c r="A15" t="s">
        <v>18</v>
      </c>
      <c r="B15" s="15">
        <v>-2772.91</v>
      </c>
      <c r="C15" s="15">
        <v>7412.15</v>
      </c>
      <c r="D15" s="15">
        <v>11011.76</v>
      </c>
      <c r="E15" s="15">
        <v>8929.65</v>
      </c>
      <c r="F15" s="15">
        <v>9235.89</v>
      </c>
      <c r="G15" s="15">
        <v>8278.85</v>
      </c>
      <c r="H15" s="15">
        <v>10250.35</v>
      </c>
      <c r="I15" s="15">
        <v>8800.5</v>
      </c>
      <c r="J15" s="1">
        <v>8718.89</v>
      </c>
      <c r="K15" s="15">
        <v>21384.83</v>
      </c>
      <c r="L15" s="15">
        <v>5223.64</v>
      </c>
      <c r="M15" s="15">
        <v>39299.05</v>
      </c>
      <c r="N15" s="15">
        <f t="shared" si="0"/>
        <v>135772.65000000002</v>
      </c>
    </row>
    <row r="16" spans="1:14" ht="12.75">
      <c r="A16" t="s">
        <v>19</v>
      </c>
      <c r="B16" s="15">
        <v>62071.46</v>
      </c>
      <c r="C16" s="15">
        <v>71016.96</v>
      </c>
      <c r="D16" s="15">
        <v>85671.71</v>
      </c>
      <c r="E16" s="15">
        <v>79074.59</v>
      </c>
      <c r="F16" s="15">
        <v>73070.71</v>
      </c>
      <c r="G16" s="15">
        <v>91065.61</v>
      </c>
      <c r="H16" s="15">
        <v>65789.45</v>
      </c>
      <c r="I16" s="15">
        <v>99488.38</v>
      </c>
      <c r="J16" s="1">
        <v>75926.39</v>
      </c>
      <c r="K16" s="15">
        <v>63936.74</v>
      </c>
      <c r="L16" s="15">
        <v>29904.07</v>
      </c>
      <c r="M16" s="15">
        <v>86031.99</v>
      </c>
      <c r="N16" s="15">
        <f t="shared" si="0"/>
        <v>883048.0599999999</v>
      </c>
    </row>
    <row r="17" spans="1:14" ht="12.75">
      <c r="A17" t="s">
        <v>20</v>
      </c>
      <c r="B17" s="15">
        <v>8642.87</v>
      </c>
      <c r="C17" s="15">
        <v>13951.09</v>
      </c>
      <c r="D17" s="15">
        <v>15155.34</v>
      </c>
      <c r="E17" s="15">
        <v>8943.6</v>
      </c>
      <c r="F17" s="15">
        <v>9005.72</v>
      </c>
      <c r="G17" s="15">
        <v>12150.04</v>
      </c>
      <c r="H17" s="15">
        <v>10173.32</v>
      </c>
      <c r="I17" s="15">
        <v>16402.93</v>
      </c>
      <c r="J17" s="1">
        <v>9268.04</v>
      </c>
      <c r="K17" s="15">
        <v>9046.29</v>
      </c>
      <c r="L17" s="15">
        <v>10210.24</v>
      </c>
      <c r="M17" s="15">
        <v>12641.3</v>
      </c>
      <c r="N17" s="15">
        <f t="shared" si="0"/>
        <v>135590.78000000003</v>
      </c>
    </row>
    <row r="18" spans="1:14" ht="12.75">
      <c r="A18" t="s">
        <v>21</v>
      </c>
      <c r="B18" s="15">
        <v>74426.21</v>
      </c>
      <c r="C18" s="15">
        <v>51635.82</v>
      </c>
      <c r="D18" s="15">
        <v>90528.43</v>
      </c>
      <c r="E18" s="15">
        <v>147799.52</v>
      </c>
      <c r="F18" s="15">
        <v>100423.61</v>
      </c>
      <c r="G18" s="15">
        <v>96763.07</v>
      </c>
      <c r="H18" s="15">
        <v>78224.02</v>
      </c>
      <c r="I18" s="15">
        <v>81862.67</v>
      </c>
      <c r="J18" s="1">
        <v>64145.83</v>
      </c>
      <c r="K18" s="15">
        <v>82345.9</v>
      </c>
      <c r="L18" s="15">
        <v>60398.48</v>
      </c>
      <c r="M18" s="15">
        <v>126244.73</v>
      </c>
      <c r="N18" s="15">
        <f t="shared" si="0"/>
        <v>1054798.29</v>
      </c>
    </row>
    <row r="19" spans="1:14" ht="12.75">
      <c r="A19" t="s">
        <v>22</v>
      </c>
      <c r="B19" s="15">
        <v>28918.68</v>
      </c>
      <c r="C19" s="15">
        <v>18621.22</v>
      </c>
      <c r="D19" s="15">
        <v>19591.19</v>
      </c>
      <c r="E19" s="15">
        <v>48225.78</v>
      </c>
      <c r="F19" s="15">
        <v>25691.37</v>
      </c>
      <c r="G19" s="15">
        <v>32092.57</v>
      </c>
      <c r="H19" s="15">
        <v>40955.26</v>
      </c>
      <c r="I19" s="15">
        <v>29405.02</v>
      </c>
      <c r="J19" s="1">
        <v>14312.05</v>
      </c>
      <c r="K19" s="15">
        <v>25706</v>
      </c>
      <c r="L19" s="15">
        <v>15296.01</v>
      </c>
      <c r="M19" s="15">
        <v>35222.1</v>
      </c>
      <c r="N19" s="15">
        <f t="shared" si="0"/>
        <v>334037.25</v>
      </c>
    </row>
    <row r="20" spans="1:14" ht="12.75">
      <c r="A20" t="s">
        <v>23</v>
      </c>
      <c r="B20" s="15">
        <v>17951.78</v>
      </c>
      <c r="C20" s="15">
        <v>6669.16</v>
      </c>
      <c r="D20" s="15">
        <v>44698.76</v>
      </c>
      <c r="E20" s="15">
        <v>6035.18</v>
      </c>
      <c r="F20" s="15">
        <v>20053.66</v>
      </c>
      <c r="G20" s="15">
        <v>37288.96</v>
      </c>
      <c r="H20" s="15">
        <v>14577.04</v>
      </c>
      <c r="I20" s="15">
        <v>17414.75</v>
      </c>
      <c r="J20" s="1">
        <v>15468.01</v>
      </c>
      <c r="K20" s="15">
        <v>13494.57</v>
      </c>
      <c r="L20" s="15">
        <v>19934.97</v>
      </c>
      <c r="M20" s="15">
        <v>31790.14</v>
      </c>
      <c r="N20" s="15">
        <f t="shared" si="0"/>
        <v>245376.98000000004</v>
      </c>
    </row>
    <row r="21" spans="1:14" ht="12.75">
      <c r="A21" t="s">
        <v>24</v>
      </c>
      <c r="B21" s="15">
        <v>886801.51</v>
      </c>
      <c r="C21" s="15">
        <v>1122598.28</v>
      </c>
      <c r="D21" s="15">
        <v>1072318.65</v>
      </c>
      <c r="E21" s="15">
        <v>1013796.03</v>
      </c>
      <c r="F21" s="15">
        <v>659049.48</v>
      </c>
      <c r="G21" s="15">
        <v>1110862.07</v>
      </c>
      <c r="H21" s="15">
        <v>1048014.47</v>
      </c>
      <c r="I21" s="15">
        <v>1136439.21</v>
      </c>
      <c r="J21" s="1">
        <v>1107935.9</v>
      </c>
      <c r="K21" s="15">
        <v>882513.58</v>
      </c>
      <c r="L21" s="15">
        <v>997306.9</v>
      </c>
      <c r="M21" s="15">
        <v>1107535.26</v>
      </c>
      <c r="N21" s="15">
        <f t="shared" si="0"/>
        <v>12145171.34</v>
      </c>
    </row>
    <row r="22" spans="1:14" ht="12.75">
      <c r="A22" t="s">
        <v>25</v>
      </c>
      <c r="B22" s="33">
        <v>38543.17</v>
      </c>
      <c r="C22" s="33">
        <v>38843.03</v>
      </c>
      <c r="D22" s="33">
        <v>37173.18</v>
      </c>
      <c r="E22" s="33">
        <v>34565.34</v>
      </c>
      <c r="F22" s="33">
        <v>28877.11</v>
      </c>
      <c r="G22" s="33">
        <v>87947.35</v>
      </c>
      <c r="H22" s="33">
        <v>34968.85</v>
      </c>
      <c r="I22" s="33">
        <v>39478.49</v>
      </c>
      <c r="J22" s="33">
        <v>45407.27</v>
      </c>
      <c r="K22" s="33">
        <v>37974.6</v>
      </c>
      <c r="L22" s="33">
        <v>73715.33</v>
      </c>
      <c r="M22" s="33">
        <v>122243.42</v>
      </c>
      <c r="N22" s="33">
        <f t="shared" si="0"/>
        <v>619737.14</v>
      </c>
    </row>
    <row r="23" spans="2:14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t="s">
        <v>8</v>
      </c>
      <c r="B24" s="15">
        <f>SUM(B6:B23)</f>
        <v>5500795.369999999</v>
      </c>
      <c r="C24" s="15">
        <f>SUM(C6:C23)</f>
        <v>5172186.09</v>
      </c>
      <c r="D24" s="15">
        <f>SUM(D6:D23)</f>
        <v>6308951.52</v>
      </c>
      <c r="E24" s="15">
        <f aca="true" t="shared" si="1" ref="E24:N24">SUM(E6:E23)</f>
        <v>6401201.38</v>
      </c>
      <c r="F24" s="15">
        <f t="shared" si="1"/>
        <v>4361304.840000001</v>
      </c>
      <c r="G24" s="15">
        <f t="shared" si="1"/>
        <v>6918680.640000001</v>
      </c>
      <c r="H24" s="15">
        <f t="shared" si="1"/>
        <v>6286778.419999998</v>
      </c>
      <c r="I24" s="15">
        <f t="shared" si="1"/>
        <v>5667045.76</v>
      </c>
      <c r="J24" s="15">
        <f t="shared" si="1"/>
        <v>6719083</v>
      </c>
      <c r="K24" s="15">
        <f t="shared" si="1"/>
        <v>6049883.790000001</v>
      </c>
      <c r="L24" s="15">
        <f t="shared" si="1"/>
        <v>6559666.319999999</v>
      </c>
      <c r="M24" s="15">
        <f t="shared" si="1"/>
        <v>7116363.619999998</v>
      </c>
      <c r="N24" s="15">
        <f t="shared" si="1"/>
        <v>73061940.75</v>
      </c>
    </row>
    <row r="25" spans="2:14" ht="12.75">
      <c r="B25" s="15"/>
      <c r="C25" s="15"/>
      <c r="D25" s="15"/>
      <c r="E25" s="15"/>
      <c r="F25" s="15"/>
      <c r="G25" s="15"/>
      <c r="H25" s="15"/>
      <c r="I25" s="15"/>
      <c r="M25" s="15"/>
      <c r="N25" s="15"/>
    </row>
    <row r="26" ht="12.75">
      <c r="N26" s="1"/>
    </row>
    <row r="38" ht="12.75">
      <c r="A38" t="str">
        <f ca="1">CELL("filename")</f>
        <v>S:\Div - Adm Svc\Distribution &amp; Statistics\Distributions\WEB\[Consolidated_Tax_14 June Roll.xls]CIG TAX</v>
      </c>
    </row>
  </sheetData>
  <sheetProtection/>
  <mergeCells count="1">
    <mergeCell ref="N3:N4"/>
  </mergeCells>
  <printOptions/>
  <pageMargins left="0.75" right="0.75" top="1" bottom="1" header="0.5" footer="0.5"/>
  <pageSetup fitToHeight="1" fitToWidth="1"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13.28125" style="0" customWidth="1"/>
    <col min="2" max="2" width="14.00390625" style="0" bestFit="1" customWidth="1"/>
    <col min="3" max="10" width="13.8515625" style="0" bestFit="1" customWidth="1"/>
    <col min="11" max="12" width="14.00390625" style="0" bestFit="1" customWidth="1"/>
    <col min="13" max="13" width="13.57421875" style="0" customWidth="1"/>
    <col min="14" max="14" width="16.00390625" style="0" bestFit="1" customWidth="1"/>
  </cols>
  <sheetData>
    <row r="2" ht="20.25">
      <c r="A2" s="65" t="s">
        <v>253</v>
      </c>
    </row>
    <row r="4" spans="1:14" s="14" customFormat="1" ht="12.75">
      <c r="A4" s="14" t="s">
        <v>2</v>
      </c>
      <c r="B4" s="14" t="s">
        <v>26</v>
      </c>
      <c r="C4" s="14" t="s">
        <v>27</v>
      </c>
      <c r="D4" s="14" t="s">
        <v>28</v>
      </c>
      <c r="E4" s="14" t="s">
        <v>29</v>
      </c>
      <c r="F4" s="14" t="s">
        <v>30</v>
      </c>
      <c r="G4" s="14" t="s">
        <v>31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</row>
    <row r="6" spans="1:14" ht="12.75">
      <c r="A6" t="s">
        <v>9</v>
      </c>
      <c r="B6" s="15">
        <v>354817.72</v>
      </c>
      <c r="C6" s="1">
        <v>338236.23</v>
      </c>
      <c r="D6" s="1">
        <v>333859.95</v>
      </c>
      <c r="E6" s="1">
        <v>331456.07</v>
      </c>
      <c r="F6" s="15">
        <v>312945.16</v>
      </c>
      <c r="G6" s="15">
        <v>382848.29</v>
      </c>
      <c r="H6" s="1">
        <v>295189.76</v>
      </c>
      <c r="I6" s="15">
        <v>304477.33</v>
      </c>
      <c r="J6" s="15">
        <v>378566.31</v>
      </c>
      <c r="K6" s="1">
        <v>343711.56</v>
      </c>
      <c r="L6" s="1">
        <v>362346.91</v>
      </c>
      <c r="M6" s="15">
        <v>374262.21</v>
      </c>
      <c r="N6" s="15">
        <f>SUM(B6:M6)</f>
        <v>4112717.5</v>
      </c>
    </row>
    <row r="7" spans="1:14" ht="12.75">
      <c r="A7" t="s">
        <v>10</v>
      </c>
      <c r="B7" s="1">
        <v>108508.99</v>
      </c>
      <c r="C7" s="1">
        <v>102996.2</v>
      </c>
      <c r="D7" s="1">
        <v>107824.26</v>
      </c>
      <c r="E7" s="1">
        <v>106325.39</v>
      </c>
      <c r="F7" s="1">
        <v>98863.42</v>
      </c>
      <c r="G7" s="1">
        <v>116473.86</v>
      </c>
      <c r="H7" s="1">
        <v>89893.56</v>
      </c>
      <c r="I7" s="1">
        <v>96107.95</v>
      </c>
      <c r="J7" s="1">
        <v>111750.85</v>
      </c>
      <c r="K7" s="1">
        <v>120023.64</v>
      </c>
      <c r="L7" s="1">
        <v>113728.11</v>
      </c>
      <c r="M7" s="1">
        <v>110143.43</v>
      </c>
      <c r="N7" s="15">
        <f aca="true" t="shared" si="0" ref="N7:N22">SUM(B7:M7)</f>
        <v>1282639.66</v>
      </c>
    </row>
    <row r="8" spans="1:14" ht="12.75">
      <c r="A8" t="s">
        <v>11</v>
      </c>
      <c r="B8" s="1">
        <v>13150707.15</v>
      </c>
      <c r="C8" s="1">
        <v>13428377.82</v>
      </c>
      <c r="D8" s="1">
        <v>14995589.03</v>
      </c>
      <c r="E8" s="1">
        <v>13714380.89</v>
      </c>
      <c r="F8" s="1">
        <v>13739521.47</v>
      </c>
      <c r="G8" s="1">
        <v>15771853.67</v>
      </c>
      <c r="H8" s="1">
        <v>12931496.79</v>
      </c>
      <c r="I8" s="1">
        <v>13257932.03</v>
      </c>
      <c r="J8" s="1">
        <v>16089511.38</v>
      </c>
      <c r="K8" s="1">
        <v>14125942.79</v>
      </c>
      <c r="L8" s="1">
        <v>15449067.23</v>
      </c>
      <c r="M8" s="1">
        <v>15053538.77</v>
      </c>
      <c r="N8" s="15">
        <f t="shared" si="0"/>
        <v>171707919.01999998</v>
      </c>
    </row>
    <row r="9" spans="1:14" ht="12.75">
      <c r="A9" t="s">
        <v>12</v>
      </c>
      <c r="B9" s="1">
        <v>281413.83</v>
      </c>
      <c r="C9" s="1">
        <v>263181.26</v>
      </c>
      <c r="D9" s="1">
        <v>289149.49</v>
      </c>
      <c r="E9" s="1">
        <v>244516.96</v>
      </c>
      <c r="F9" s="1">
        <v>234165.83</v>
      </c>
      <c r="G9" s="1">
        <v>399072.5</v>
      </c>
      <c r="H9" s="1">
        <v>225385.44</v>
      </c>
      <c r="I9" s="1">
        <v>219510.08</v>
      </c>
      <c r="J9" s="1">
        <v>263551.13</v>
      </c>
      <c r="K9" s="1">
        <v>235285.88</v>
      </c>
      <c r="L9" s="1">
        <v>233671.07</v>
      </c>
      <c r="M9" s="1">
        <v>293745.81</v>
      </c>
      <c r="N9" s="15">
        <f t="shared" si="0"/>
        <v>3182649.28</v>
      </c>
    </row>
    <row r="10" spans="1:14" ht="12.75">
      <c r="A10" t="s">
        <v>13</v>
      </c>
      <c r="B10" s="1">
        <v>553019.13</v>
      </c>
      <c r="C10" s="1">
        <v>549892.48</v>
      </c>
      <c r="D10" s="1">
        <v>520049.81</v>
      </c>
      <c r="E10" s="1">
        <v>542051.81</v>
      </c>
      <c r="F10" s="1">
        <v>476695.55</v>
      </c>
      <c r="G10" s="1">
        <v>543631.23</v>
      </c>
      <c r="H10" s="1">
        <v>460234.5</v>
      </c>
      <c r="I10" s="1">
        <v>437804.94</v>
      </c>
      <c r="J10" s="1">
        <v>510682.15</v>
      </c>
      <c r="K10" s="1">
        <v>501509.94</v>
      </c>
      <c r="L10" s="1">
        <v>565748.8</v>
      </c>
      <c r="M10" s="1">
        <v>518367.6</v>
      </c>
      <c r="N10" s="15">
        <f t="shared" si="0"/>
        <v>6179687.9399999995</v>
      </c>
    </row>
    <row r="11" spans="1:14" ht="12.75">
      <c r="A11" t="s">
        <v>14</v>
      </c>
      <c r="B11" s="1">
        <v>5187.19</v>
      </c>
      <c r="C11" s="1">
        <v>4927.87</v>
      </c>
      <c r="D11" s="1">
        <v>5773.55</v>
      </c>
      <c r="E11" s="1">
        <v>5394.03</v>
      </c>
      <c r="F11" s="1">
        <v>4508.63</v>
      </c>
      <c r="G11" s="1">
        <v>4566.1</v>
      </c>
      <c r="H11" s="1">
        <v>6261.01</v>
      </c>
      <c r="I11" s="1">
        <v>5987.81</v>
      </c>
      <c r="J11" s="1">
        <v>6351.21</v>
      </c>
      <c r="K11" s="1">
        <v>8090.08</v>
      </c>
      <c r="L11" s="1">
        <v>5803.45</v>
      </c>
      <c r="M11" s="1">
        <v>7830.95</v>
      </c>
      <c r="N11" s="15">
        <f t="shared" si="0"/>
        <v>70681.88</v>
      </c>
    </row>
    <row r="12" spans="1:14" ht="12.75">
      <c r="A12" t="s">
        <v>15</v>
      </c>
      <c r="B12" s="1">
        <v>80547.19</v>
      </c>
      <c r="C12" s="1">
        <v>126811.58</v>
      </c>
      <c r="D12" s="1">
        <v>159765.28</v>
      </c>
      <c r="E12" s="1">
        <v>124762.9</v>
      </c>
      <c r="F12" s="1">
        <v>99728.58</v>
      </c>
      <c r="G12" s="1">
        <v>71554.36</v>
      </c>
      <c r="H12" s="1">
        <v>83394.26</v>
      </c>
      <c r="I12" s="1">
        <v>84758.67</v>
      </c>
      <c r="J12" s="1">
        <v>73550.39</v>
      </c>
      <c r="K12" s="1">
        <v>112699.75</v>
      </c>
      <c r="L12" s="1">
        <v>78380.84</v>
      </c>
      <c r="M12" s="1">
        <v>93925.44</v>
      </c>
      <c r="N12" s="15">
        <f t="shared" si="0"/>
        <v>1189879.24</v>
      </c>
    </row>
    <row r="13" spans="1:14" ht="12.75">
      <c r="A13" t="s">
        <v>16</v>
      </c>
      <c r="B13" s="1">
        <v>428383.81</v>
      </c>
      <c r="C13" s="1">
        <v>289848.14</v>
      </c>
      <c r="D13" s="1">
        <v>295993.85</v>
      </c>
      <c r="E13" s="78">
        <v>282942.29</v>
      </c>
      <c r="F13" s="1">
        <v>240094.42</v>
      </c>
      <c r="G13" s="1">
        <v>243529.15</v>
      </c>
      <c r="H13" s="1">
        <v>235356.13</v>
      </c>
      <c r="I13" s="1">
        <v>199007.82</v>
      </c>
      <c r="J13" s="1">
        <v>489733.34</v>
      </c>
      <c r="K13" s="1">
        <v>254636.47</v>
      </c>
      <c r="L13" s="1">
        <v>238986</v>
      </c>
      <c r="M13" s="1">
        <v>218592.54</v>
      </c>
      <c r="N13" s="15">
        <f t="shared" si="0"/>
        <v>3417103.9599999995</v>
      </c>
    </row>
    <row r="14" spans="1:14" ht="12.75">
      <c r="A14" t="s">
        <v>17</v>
      </c>
      <c r="B14" s="1">
        <v>140720.06</v>
      </c>
      <c r="C14" s="1">
        <v>110403.32</v>
      </c>
      <c r="D14" s="1">
        <v>110936.48</v>
      </c>
      <c r="E14" s="1">
        <v>111203.74</v>
      </c>
      <c r="F14" s="1">
        <v>89312.93</v>
      </c>
      <c r="G14" s="1">
        <v>122064.02</v>
      </c>
      <c r="H14" s="1">
        <v>83986.25</v>
      </c>
      <c r="I14" s="1">
        <v>90448.26</v>
      </c>
      <c r="J14" s="1">
        <v>97252.95</v>
      </c>
      <c r="K14" s="1">
        <v>99228.04</v>
      </c>
      <c r="L14" s="1">
        <v>83584.48</v>
      </c>
      <c r="M14" s="1">
        <v>90289.81</v>
      </c>
      <c r="N14" s="15">
        <f t="shared" si="0"/>
        <v>1229430.34</v>
      </c>
    </row>
    <row r="15" spans="1:14" ht="12.75">
      <c r="A15" t="s">
        <v>18</v>
      </c>
      <c r="B15" s="1">
        <v>12193.17</v>
      </c>
      <c r="C15" s="1">
        <v>10209.14</v>
      </c>
      <c r="D15" s="1">
        <v>10185.58</v>
      </c>
      <c r="E15" s="1">
        <v>11771.16</v>
      </c>
      <c r="F15" s="1">
        <v>11299.7</v>
      </c>
      <c r="G15" s="1">
        <v>11546.12</v>
      </c>
      <c r="H15" s="1">
        <v>9783.55</v>
      </c>
      <c r="I15" s="1">
        <v>10323.72</v>
      </c>
      <c r="J15" s="1">
        <v>13869.69</v>
      </c>
      <c r="K15" s="1">
        <v>11462.26</v>
      </c>
      <c r="L15" s="1">
        <v>12911.87</v>
      </c>
      <c r="M15" s="1">
        <v>15855.63</v>
      </c>
      <c r="N15" s="15">
        <f t="shared" si="0"/>
        <v>141411.59</v>
      </c>
    </row>
    <row r="16" spans="1:14" ht="12.75">
      <c r="A16" t="s">
        <v>19</v>
      </c>
      <c r="B16" s="1">
        <v>151414.55</v>
      </c>
      <c r="C16" s="1">
        <v>153708.37</v>
      </c>
      <c r="D16" s="1">
        <v>175023.77</v>
      </c>
      <c r="E16" s="1">
        <v>170337.17</v>
      </c>
      <c r="F16" s="1">
        <v>153822.46</v>
      </c>
      <c r="G16" s="1">
        <v>167558.94</v>
      </c>
      <c r="H16" s="1">
        <v>134305.39</v>
      </c>
      <c r="I16" s="1">
        <v>132791.74</v>
      </c>
      <c r="J16" s="1">
        <v>159066.32</v>
      </c>
      <c r="K16" s="1">
        <v>148659.92</v>
      </c>
      <c r="L16" s="1">
        <v>171365.26</v>
      </c>
      <c r="M16" s="1">
        <v>177018.73</v>
      </c>
      <c r="N16" s="15">
        <f t="shared" si="0"/>
        <v>1895072.6199999999</v>
      </c>
    </row>
    <row r="17" spans="1:14" ht="12.75">
      <c r="A17" t="s">
        <v>20</v>
      </c>
      <c r="B17" s="1">
        <v>22700.41</v>
      </c>
      <c r="C17" s="1">
        <v>21301.91</v>
      </c>
      <c r="D17" s="1">
        <v>20905.66</v>
      </c>
      <c r="E17" s="1">
        <v>21114.36</v>
      </c>
      <c r="F17" s="1">
        <v>18746.47</v>
      </c>
      <c r="G17" s="1">
        <v>21392.51</v>
      </c>
      <c r="H17" s="1">
        <v>19117.52</v>
      </c>
      <c r="I17" s="1">
        <v>18116.21</v>
      </c>
      <c r="J17" s="1">
        <v>19143.91</v>
      </c>
      <c r="K17" s="1">
        <v>19046</v>
      </c>
      <c r="L17" s="1">
        <v>21716.92</v>
      </c>
      <c r="M17" s="1">
        <v>17446.55</v>
      </c>
      <c r="N17" s="15">
        <f t="shared" si="0"/>
        <v>240748.43</v>
      </c>
    </row>
    <row r="18" spans="1:14" ht="12.75">
      <c r="A18" t="s">
        <v>21</v>
      </c>
      <c r="B18" s="1">
        <v>199789.55</v>
      </c>
      <c r="C18" s="1">
        <v>204205.01</v>
      </c>
      <c r="D18" s="1">
        <v>206053.94</v>
      </c>
      <c r="E18" s="1">
        <v>211713.42</v>
      </c>
      <c r="F18" s="1">
        <v>186612.82</v>
      </c>
      <c r="G18" s="1">
        <v>228911.44</v>
      </c>
      <c r="H18" s="1">
        <v>219898.33</v>
      </c>
      <c r="I18" s="1">
        <v>187538.93</v>
      </c>
      <c r="J18" s="1">
        <v>209078.4</v>
      </c>
      <c r="K18" s="1">
        <v>186999.99</v>
      </c>
      <c r="L18" s="1">
        <v>215441.78</v>
      </c>
      <c r="M18" s="1">
        <v>218823.11</v>
      </c>
      <c r="N18" s="15">
        <f t="shared" si="0"/>
        <v>2475066.7199999997</v>
      </c>
    </row>
    <row r="19" spans="1:14" ht="12.75">
      <c r="A19" t="s">
        <v>22</v>
      </c>
      <c r="B19" s="1">
        <v>37032.92</v>
      </c>
      <c r="C19" s="1">
        <v>39897.59</v>
      </c>
      <c r="D19" s="1">
        <v>41768.82</v>
      </c>
      <c r="E19" s="1">
        <v>33840.94</v>
      </c>
      <c r="F19" s="1">
        <v>31212.8</v>
      </c>
      <c r="G19" s="1">
        <v>32723.61</v>
      </c>
      <c r="H19" s="1">
        <v>34624.92</v>
      </c>
      <c r="I19" s="1">
        <v>26260.8</v>
      </c>
      <c r="J19" s="1">
        <v>38569.13</v>
      </c>
      <c r="K19" s="1">
        <v>33454.93</v>
      </c>
      <c r="L19" s="1">
        <v>31164.11</v>
      </c>
      <c r="M19" s="1">
        <v>34253.34</v>
      </c>
      <c r="N19" s="15">
        <f t="shared" si="0"/>
        <v>414803.9099999999</v>
      </c>
    </row>
    <row r="20" spans="1:14" ht="12.75">
      <c r="A20" t="s">
        <v>23</v>
      </c>
      <c r="B20" s="1">
        <v>31685.33</v>
      </c>
      <c r="C20" s="1">
        <v>35780.6</v>
      </c>
      <c r="D20" s="1">
        <v>29493</v>
      </c>
      <c r="E20" s="1">
        <v>29391.78</v>
      </c>
      <c r="F20" s="1">
        <v>29884.47</v>
      </c>
      <c r="G20" s="1">
        <v>32936.38</v>
      </c>
      <c r="H20" s="1">
        <v>8714.31</v>
      </c>
      <c r="I20" s="1">
        <v>24947.89</v>
      </c>
      <c r="J20" s="1">
        <v>44107.55</v>
      </c>
      <c r="K20" s="1">
        <v>68206.46</v>
      </c>
      <c r="L20" s="1">
        <v>36159.63</v>
      </c>
      <c r="M20" s="1">
        <v>42891.98</v>
      </c>
      <c r="N20" s="15">
        <f t="shared" si="0"/>
        <v>414199.38</v>
      </c>
    </row>
    <row r="21" spans="1:14" ht="12.75">
      <c r="A21" t="s">
        <v>24</v>
      </c>
      <c r="B21" s="1">
        <v>2465703.95</v>
      </c>
      <c r="C21" s="1">
        <v>2513003.48</v>
      </c>
      <c r="D21" s="1">
        <v>2516441.27</v>
      </c>
      <c r="E21" s="1">
        <v>2314550.67</v>
      </c>
      <c r="F21" s="1">
        <v>2376103.22</v>
      </c>
      <c r="G21" s="1">
        <v>2917628.5</v>
      </c>
      <c r="H21" s="1">
        <v>2130136.8</v>
      </c>
      <c r="I21" s="1">
        <v>2161829.22</v>
      </c>
      <c r="J21" s="1">
        <v>2558889.6</v>
      </c>
      <c r="K21" s="1">
        <v>2360323.92</v>
      </c>
      <c r="L21" s="1">
        <v>2560451.45</v>
      </c>
      <c r="M21" s="1">
        <v>2694481.99</v>
      </c>
      <c r="N21" s="15">
        <f t="shared" si="0"/>
        <v>29569544.07</v>
      </c>
    </row>
    <row r="22" spans="1:14" ht="12.75">
      <c r="A22" t="s">
        <v>25</v>
      </c>
      <c r="B22" s="1">
        <v>102326.82</v>
      </c>
      <c r="C22" s="1">
        <v>89153.35</v>
      </c>
      <c r="D22" s="1">
        <v>97726.37</v>
      </c>
      <c r="E22" s="1">
        <v>102562.78</v>
      </c>
      <c r="F22" s="1">
        <v>90496.21</v>
      </c>
      <c r="G22" s="1">
        <v>96166.49</v>
      </c>
      <c r="H22" s="1">
        <v>84322.61</v>
      </c>
      <c r="I22" s="1">
        <v>84945.59</v>
      </c>
      <c r="J22" s="1">
        <v>94409.53</v>
      </c>
      <c r="K22" s="1">
        <v>87830.25</v>
      </c>
      <c r="L22" s="16">
        <v>89242.56</v>
      </c>
      <c r="M22" s="1">
        <v>101181.48</v>
      </c>
      <c r="N22" s="15">
        <f t="shared" si="0"/>
        <v>1120364.04</v>
      </c>
    </row>
    <row r="23" spans="2:3" ht="12.75">
      <c r="B23" s="16"/>
      <c r="C23" s="1"/>
    </row>
    <row r="24" spans="1:14" ht="12.75">
      <c r="A24" t="s">
        <v>8</v>
      </c>
      <c r="B24" s="17">
        <f aca="true" t="shared" si="1" ref="B24:M24">SUM(B6:B23)</f>
        <v>18126151.770000003</v>
      </c>
      <c r="C24" s="17">
        <f t="shared" si="1"/>
        <v>18281934.35</v>
      </c>
      <c r="D24" s="17">
        <f t="shared" si="1"/>
        <v>19916540.11</v>
      </c>
      <c r="E24" s="17">
        <f t="shared" si="1"/>
        <v>18358316.36</v>
      </c>
      <c r="F24" s="17">
        <f t="shared" si="1"/>
        <v>18194014.140000004</v>
      </c>
      <c r="G24" s="17">
        <f t="shared" si="1"/>
        <v>21164457.17</v>
      </c>
      <c r="H24" s="17">
        <f>SUM(H6:H23)</f>
        <v>17052101.13</v>
      </c>
      <c r="I24" s="17">
        <f t="shared" si="1"/>
        <v>17342788.990000002</v>
      </c>
      <c r="J24" s="17">
        <f t="shared" si="1"/>
        <v>21158083.840000004</v>
      </c>
      <c r="K24" s="17">
        <f t="shared" si="1"/>
        <v>18717111.88</v>
      </c>
      <c r="L24" s="17">
        <f t="shared" si="1"/>
        <v>20269770.470000003</v>
      </c>
      <c r="M24" s="17">
        <f t="shared" si="1"/>
        <v>20062649.37</v>
      </c>
      <c r="N24" s="17">
        <f>SUM(N6:N22)</f>
        <v>228643919.57999998</v>
      </c>
    </row>
    <row r="26" spans="1:14" ht="12.75">
      <c r="A26" s="18" t="s">
        <v>39</v>
      </c>
      <c r="B26" s="1">
        <v>324175.88</v>
      </c>
      <c r="C26" s="1">
        <v>327317.2</v>
      </c>
      <c r="D26" s="1">
        <v>356048.93</v>
      </c>
      <c r="E26" s="1">
        <v>327875.36</v>
      </c>
      <c r="F26" s="1">
        <v>325683.52</v>
      </c>
      <c r="G26" s="1">
        <v>378708.21</v>
      </c>
      <c r="H26" s="1">
        <v>304666.12</v>
      </c>
      <c r="I26" s="1">
        <v>310284.97</v>
      </c>
      <c r="J26" s="1">
        <v>378188.54</v>
      </c>
      <c r="K26" s="1">
        <v>334785.25</v>
      </c>
      <c r="L26" s="1">
        <v>362274.28</v>
      </c>
      <c r="M26" s="1">
        <v>358746.32</v>
      </c>
      <c r="N26" s="1">
        <f>SUM(B26:M26)</f>
        <v>4088754.5800000005</v>
      </c>
    </row>
    <row r="27" spans="1:14" ht="12.75">
      <c r="A27" s="18" t="s">
        <v>250</v>
      </c>
      <c r="B27" s="1">
        <v>74008.94</v>
      </c>
      <c r="C27" s="1">
        <v>94590.97</v>
      </c>
      <c r="D27" s="1">
        <v>73061.27</v>
      </c>
      <c r="E27" s="1">
        <v>49544.01</v>
      </c>
      <c r="F27" s="1">
        <v>90789.15</v>
      </c>
      <c r="G27" s="1">
        <v>97304.31</v>
      </c>
      <c r="H27" s="1">
        <v>52726.12</v>
      </c>
      <c r="I27" s="1">
        <v>77496.52</v>
      </c>
      <c r="J27" s="1">
        <v>74502.46</v>
      </c>
      <c r="K27" s="1">
        <v>78689.29</v>
      </c>
      <c r="L27" s="1">
        <v>69341.68</v>
      </c>
      <c r="M27" s="1">
        <v>78394.2</v>
      </c>
      <c r="N27" s="1">
        <f>SUM(B27:M27)</f>
        <v>910448.9199999999</v>
      </c>
    </row>
    <row r="28" spans="13:14" ht="13.5" thickBot="1">
      <c r="M28" s="19" t="s">
        <v>40</v>
      </c>
      <c r="N28" s="20">
        <f>N24+N26+N27</f>
        <v>233643123.07999998</v>
      </c>
    </row>
    <row r="29" ht="13.5" thickTop="1">
      <c r="C29" s="18"/>
    </row>
    <row r="39" ht="12.75">
      <c r="A39" t="str">
        <f ca="1">CELL("filename")</f>
        <v>S:\Div - Adm Svc\Distribution &amp; Statistics\Distributions\WEB\[Consolidated_Tax_14 June Roll.xls]CIG TAX</v>
      </c>
    </row>
  </sheetData>
  <sheetProtection/>
  <printOptions horizontalCentered="1"/>
  <pageMargins left="0" right="0" top="0.5" bottom="0.5" header="0.5" footer="0.5"/>
  <pageSetup fitToHeight="1" fitToWidth="1" horizontalDpi="600" verticalDpi="600" orientation="landscape" paperSize="5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13.00390625" style="0" customWidth="1"/>
    <col min="2" max="2" width="14.00390625" style="0" bestFit="1" customWidth="1"/>
    <col min="3" max="8" width="13.8515625" style="0" bestFit="1" customWidth="1"/>
    <col min="9" max="10" width="14.00390625" style="0" bestFit="1" customWidth="1"/>
    <col min="11" max="13" width="13.8515625" style="0" bestFit="1" customWidth="1"/>
    <col min="14" max="14" width="16.00390625" style="0" bestFit="1" customWidth="1"/>
  </cols>
  <sheetData>
    <row r="2" ht="20.25">
      <c r="A2" s="65" t="s">
        <v>254</v>
      </c>
    </row>
    <row r="4" spans="1:14" s="14" customFormat="1" ht="12.75">
      <c r="A4" s="14" t="s">
        <v>2</v>
      </c>
      <c r="B4" s="14" t="s">
        <v>26</v>
      </c>
      <c r="C4" s="14" t="s">
        <v>27</v>
      </c>
      <c r="D4" s="14" t="s">
        <v>28</v>
      </c>
      <c r="E4" s="14" t="s">
        <v>29</v>
      </c>
      <c r="F4" s="14" t="s">
        <v>30</v>
      </c>
      <c r="G4" s="14" t="s">
        <v>31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</row>
    <row r="5" spans="2:4" ht="12.75">
      <c r="B5" s="15"/>
      <c r="C5" s="15"/>
      <c r="D5" s="15"/>
    </row>
    <row r="6" spans="1:14" ht="12.75">
      <c r="A6" t="s">
        <v>9</v>
      </c>
      <c r="B6" s="1">
        <v>1233027.29</v>
      </c>
      <c r="C6" s="1">
        <v>1165332.39</v>
      </c>
      <c r="D6" s="1">
        <v>1140388.37</v>
      </c>
      <c r="E6" s="15">
        <v>1135392.67</v>
      </c>
      <c r="F6" s="15">
        <v>1070670.2</v>
      </c>
      <c r="G6" s="15">
        <v>1326894.42</v>
      </c>
      <c r="H6" s="1">
        <v>996074.79</v>
      </c>
      <c r="I6" s="15">
        <v>1031304.35</v>
      </c>
      <c r="J6" s="1">
        <v>1299227.83</v>
      </c>
      <c r="K6" s="5">
        <v>1181412.35</v>
      </c>
      <c r="L6" s="1">
        <v>1240836.85</v>
      </c>
      <c r="M6" s="15">
        <v>1296611.11</v>
      </c>
      <c r="N6" s="15">
        <f>SUM(B6:M6)</f>
        <v>14117172.62</v>
      </c>
    </row>
    <row r="7" spans="1:14" ht="12.75">
      <c r="A7" t="s">
        <v>10</v>
      </c>
      <c r="B7" s="1">
        <v>359211.95</v>
      </c>
      <c r="C7" s="1">
        <v>338194.54</v>
      </c>
      <c r="D7" s="1">
        <v>350297.7</v>
      </c>
      <c r="E7" s="15">
        <v>345339.76</v>
      </c>
      <c r="F7" s="15">
        <v>326007.58</v>
      </c>
      <c r="G7" s="15">
        <v>381117.17</v>
      </c>
      <c r="H7" s="1">
        <v>282483.24</v>
      </c>
      <c r="I7" s="15">
        <v>308247.48</v>
      </c>
      <c r="J7" s="1">
        <v>360202.56</v>
      </c>
      <c r="K7" s="5">
        <v>398708.96</v>
      </c>
      <c r="L7" s="1">
        <v>369615.61</v>
      </c>
      <c r="M7" s="15">
        <v>356046.14</v>
      </c>
      <c r="N7" s="15">
        <f aca="true" t="shared" si="0" ref="N7:N22">SUM(B7:M7)</f>
        <v>4175472.6900000004</v>
      </c>
    </row>
    <row r="8" spans="1:14" ht="12.75">
      <c r="A8" t="s">
        <v>11</v>
      </c>
      <c r="B8" s="1">
        <v>45838562.61000002</v>
      </c>
      <c r="C8" s="1">
        <v>46689944.620000005</v>
      </c>
      <c r="D8" s="1">
        <v>52453069.97</v>
      </c>
      <c r="E8" s="15">
        <v>47772720.650000006</v>
      </c>
      <c r="F8" s="15">
        <v>47693090.15999999</v>
      </c>
      <c r="G8" s="15">
        <v>55417488.25</v>
      </c>
      <c r="H8" s="1">
        <v>44745823.88</v>
      </c>
      <c r="I8" s="15">
        <v>45847037.910000004</v>
      </c>
      <c r="J8" s="1">
        <v>56177090.580000006</v>
      </c>
      <c r="K8" s="5">
        <v>49211423.95000002</v>
      </c>
      <c r="L8" s="1">
        <v>53781532.519999996</v>
      </c>
      <c r="M8" s="15">
        <v>52617226.77000001</v>
      </c>
      <c r="N8" s="15">
        <f t="shared" si="0"/>
        <v>598245011.87</v>
      </c>
    </row>
    <row r="9" spans="1:14" ht="12.75">
      <c r="A9" t="s">
        <v>12</v>
      </c>
      <c r="B9" s="1">
        <v>1133929.9166666667</v>
      </c>
      <c r="C9" s="1">
        <v>1133929.9166666667</v>
      </c>
      <c r="D9" s="1">
        <v>1133929.9166666667</v>
      </c>
      <c r="E9" s="15">
        <v>1133929.9166666667</v>
      </c>
      <c r="F9" s="15">
        <v>1133929.9166666667</v>
      </c>
      <c r="G9" s="15">
        <v>1133929.9166666667</v>
      </c>
      <c r="H9" s="1">
        <v>1133929.9166666667</v>
      </c>
      <c r="I9" s="15">
        <v>1133929.9166666667</v>
      </c>
      <c r="J9" s="1">
        <v>1133929.9166666667</v>
      </c>
      <c r="K9" s="5">
        <v>1133929.9166666667</v>
      </c>
      <c r="L9" s="1">
        <v>1133929.9166666667</v>
      </c>
      <c r="M9" s="15">
        <v>1133929.9166666667</v>
      </c>
      <c r="N9" s="15">
        <f t="shared" si="0"/>
        <v>13607158.999999998</v>
      </c>
    </row>
    <row r="10" spans="1:14" ht="12.75">
      <c r="A10" t="s">
        <v>13</v>
      </c>
      <c r="B10" s="1">
        <v>1995972.33</v>
      </c>
      <c r="C10" s="1">
        <v>1971347.13</v>
      </c>
      <c r="D10" s="1">
        <v>1861402.52</v>
      </c>
      <c r="E10" s="15">
        <v>1956130.13</v>
      </c>
      <c r="F10" s="15">
        <v>1683222.75</v>
      </c>
      <c r="G10" s="15">
        <v>1956262.69</v>
      </c>
      <c r="H10" s="1">
        <v>1639631.48</v>
      </c>
      <c r="I10" s="15">
        <v>1545102.15</v>
      </c>
      <c r="J10" s="1">
        <v>1812996.79</v>
      </c>
      <c r="K10" s="5">
        <v>1791772.67</v>
      </c>
      <c r="L10" s="1">
        <v>2025421.29</v>
      </c>
      <c r="M10" s="15">
        <v>1858036.14</v>
      </c>
      <c r="N10" s="15">
        <f t="shared" si="0"/>
        <v>22097298.07</v>
      </c>
    </row>
    <row r="11" spans="1:14" ht="12.75">
      <c r="A11" t="s">
        <v>14</v>
      </c>
      <c r="B11" s="1">
        <v>83238.41666666667</v>
      </c>
      <c r="C11" s="1">
        <v>83238.41666666667</v>
      </c>
      <c r="D11" s="1">
        <v>83238.41666666667</v>
      </c>
      <c r="E11" s="15">
        <v>83238.41666666667</v>
      </c>
      <c r="F11" s="15">
        <v>83238.41666666667</v>
      </c>
      <c r="G11" s="15">
        <v>83238.41666666667</v>
      </c>
      <c r="H11" s="1">
        <v>83238.41666666667</v>
      </c>
      <c r="I11" s="15">
        <v>83238.41666666667</v>
      </c>
      <c r="J11" s="1">
        <v>83238.41666666667</v>
      </c>
      <c r="K11" s="5">
        <v>83238.41666666667</v>
      </c>
      <c r="L11" s="1">
        <v>83238.41666666667</v>
      </c>
      <c r="M11" s="15">
        <v>83238.41666666667</v>
      </c>
      <c r="N11" s="15">
        <f t="shared" si="0"/>
        <v>998860.9999999999</v>
      </c>
    </row>
    <row r="12" spans="1:14" ht="12.75">
      <c r="A12" t="s">
        <v>15</v>
      </c>
      <c r="B12" s="1">
        <v>302552.55</v>
      </c>
      <c r="C12" s="1">
        <v>473243.62</v>
      </c>
      <c r="D12" s="1">
        <v>606045.66</v>
      </c>
      <c r="E12" s="15">
        <v>475275.66</v>
      </c>
      <c r="F12" s="15">
        <v>366514.88</v>
      </c>
      <c r="G12" s="15">
        <v>270498.55</v>
      </c>
      <c r="H12" s="1">
        <v>315352.13</v>
      </c>
      <c r="I12" s="15">
        <v>317106.34</v>
      </c>
      <c r="J12" s="1">
        <v>275367.46</v>
      </c>
      <c r="K12" s="5">
        <v>425356.23</v>
      </c>
      <c r="L12" s="1">
        <v>293695.07</v>
      </c>
      <c r="M12" s="15">
        <v>357798.66</v>
      </c>
      <c r="N12" s="15">
        <f t="shared" si="0"/>
        <v>4478806.81</v>
      </c>
    </row>
    <row r="13" spans="1:14" ht="12.75">
      <c r="A13" t="s">
        <v>16</v>
      </c>
      <c r="B13" s="1">
        <v>1594872.33</v>
      </c>
      <c r="C13" s="1">
        <v>1058892.38</v>
      </c>
      <c r="D13" s="1">
        <v>1089145.46</v>
      </c>
      <c r="E13" s="15">
        <v>1045155.45</v>
      </c>
      <c r="F13" s="15">
        <v>862277.23</v>
      </c>
      <c r="G13" s="15">
        <v>892344.39</v>
      </c>
      <c r="H13" s="1">
        <v>860779.69</v>
      </c>
      <c r="I13" s="15">
        <v>716147.75</v>
      </c>
      <c r="J13" s="1">
        <v>1823249.31</v>
      </c>
      <c r="K13" s="5">
        <v>930952.8</v>
      </c>
      <c r="L13" s="1">
        <v>867002.72</v>
      </c>
      <c r="M13" s="15">
        <v>797434.1</v>
      </c>
      <c r="N13" s="15">
        <f t="shared" si="0"/>
        <v>12538253.610000001</v>
      </c>
    </row>
    <row r="14" spans="1:14" ht="12.75">
      <c r="A14" t="s">
        <v>17</v>
      </c>
      <c r="B14" s="1">
        <v>207869.83333333334</v>
      </c>
      <c r="C14" s="1">
        <v>207869.83333333334</v>
      </c>
      <c r="D14" s="1">
        <v>207869.83333333334</v>
      </c>
      <c r="E14" s="15">
        <v>207869.83333333334</v>
      </c>
      <c r="F14" s="15">
        <v>207869.83333333334</v>
      </c>
      <c r="G14" s="15">
        <v>207869.83333333334</v>
      </c>
      <c r="H14" s="1">
        <v>207869.83333333334</v>
      </c>
      <c r="I14" s="15">
        <v>207869.83333333334</v>
      </c>
      <c r="J14" s="1">
        <v>207869.83333333334</v>
      </c>
      <c r="K14" s="5">
        <v>207869.83333333334</v>
      </c>
      <c r="L14" s="1">
        <v>207869.83333333334</v>
      </c>
      <c r="M14" s="15">
        <v>207869.83333333334</v>
      </c>
      <c r="N14" s="15">
        <f t="shared" si="0"/>
        <v>2494438</v>
      </c>
    </row>
    <row r="15" spans="1:14" ht="12.75">
      <c r="A15" t="s">
        <v>18</v>
      </c>
      <c r="B15" s="1">
        <v>89404.66666666667</v>
      </c>
      <c r="C15" s="1">
        <v>89404.66666666667</v>
      </c>
      <c r="D15" s="1">
        <v>89404.66666666667</v>
      </c>
      <c r="E15" s="15">
        <v>89404.66666666667</v>
      </c>
      <c r="F15" s="15">
        <v>89404.66666666667</v>
      </c>
      <c r="G15" s="15">
        <v>89404.66666666667</v>
      </c>
      <c r="H15" s="1">
        <v>89404.66666666667</v>
      </c>
      <c r="I15" s="15">
        <v>89404.66666666667</v>
      </c>
      <c r="J15" s="1">
        <v>89404.66666666667</v>
      </c>
      <c r="K15" s="5">
        <v>89404.66666666667</v>
      </c>
      <c r="L15" s="1">
        <v>89404.66666666667</v>
      </c>
      <c r="M15" s="15">
        <v>89404.66666666667</v>
      </c>
      <c r="N15" s="15">
        <f t="shared" si="0"/>
        <v>1072855.9999999998</v>
      </c>
    </row>
    <row r="16" spans="1:14" ht="12.75">
      <c r="A16" t="s">
        <v>19</v>
      </c>
      <c r="B16" s="1">
        <v>829419.8333333334</v>
      </c>
      <c r="C16" s="1">
        <v>829419.8333333334</v>
      </c>
      <c r="D16" s="1">
        <v>829419.8333333334</v>
      </c>
      <c r="E16" s="15">
        <v>829419.8333333334</v>
      </c>
      <c r="F16" s="15">
        <v>829419.8333333334</v>
      </c>
      <c r="G16" s="15">
        <v>829419.8333333334</v>
      </c>
      <c r="H16" s="1">
        <v>829419.8333333334</v>
      </c>
      <c r="I16" s="15">
        <v>829419.8333333334</v>
      </c>
      <c r="J16" s="1">
        <v>829419.8333333334</v>
      </c>
      <c r="K16" s="5">
        <v>829419.8333333334</v>
      </c>
      <c r="L16" s="1">
        <v>829419.8333333334</v>
      </c>
      <c r="M16" s="15">
        <v>829419.8333333334</v>
      </c>
      <c r="N16" s="15">
        <f t="shared" si="0"/>
        <v>9953038</v>
      </c>
    </row>
    <row r="17" spans="1:14" ht="12.75">
      <c r="A17" t="s">
        <v>20</v>
      </c>
      <c r="B17" s="1">
        <v>121860</v>
      </c>
      <c r="C17" s="1">
        <v>121860</v>
      </c>
      <c r="D17" s="1">
        <v>121860</v>
      </c>
      <c r="E17" s="15">
        <v>121860</v>
      </c>
      <c r="F17" s="15">
        <v>121860</v>
      </c>
      <c r="G17" s="15">
        <v>121860</v>
      </c>
      <c r="H17" s="1">
        <v>121860</v>
      </c>
      <c r="I17" s="15">
        <v>121860</v>
      </c>
      <c r="J17" s="1">
        <v>121860</v>
      </c>
      <c r="K17" s="5">
        <v>121860</v>
      </c>
      <c r="L17" s="1">
        <v>121860</v>
      </c>
      <c r="M17" s="15">
        <v>121860</v>
      </c>
      <c r="N17" s="15">
        <f t="shared" si="0"/>
        <v>1462320</v>
      </c>
    </row>
    <row r="18" spans="1:14" ht="12.75">
      <c r="A18" t="s">
        <v>21</v>
      </c>
      <c r="B18" s="1">
        <v>666336.35</v>
      </c>
      <c r="C18" s="1">
        <v>681982.7</v>
      </c>
      <c r="D18" s="1">
        <v>679143.28</v>
      </c>
      <c r="E18" s="15">
        <v>702689.1</v>
      </c>
      <c r="F18" s="15">
        <v>620116.64</v>
      </c>
      <c r="G18" s="15">
        <v>762670.39</v>
      </c>
      <c r="H18" s="1">
        <v>734649.29</v>
      </c>
      <c r="I18" s="15">
        <v>612504.81</v>
      </c>
      <c r="J18" s="1">
        <v>681659.88</v>
      </c>
      <c r="K18" s="5">
        <v>609152.12</v>
      </c>
      <c r="L18" s="1">
        <v>709146.76</v>
      </c>
      <c r="M18" s="15">
        <v>722751.39</v>
      </c>
      <c r="N18" s="15">
        <f t="shared" si="0"/>
        <v>8182802.71</v>
      </c>
    </row>
    <row r="19" spans="1:14" ht="12.75">
      <c r="A19" t="s">
        <v>22</v>
      </c>
      <c r="B19" s="1">
        <v>152706.91666666666</v>
      </c>
      <c r="C19" s="1">
        <v>152706.91666666666</v>
      </c>
      <c r="D19" s="1">
        <v>152706.91666666666</v>
      </c>
      <c r="E19" s="15">
        <v>152706.91666666666</v>
      </c>
      <c r="F19" s="15">
        <v>152706.91666666666</v>
      </c>
      <c r="G19" s="15">
        <v>152706.91666666666</v>
      </c>
      <c r="H19" s="1">
        <v>152706.91666666666</v>
      </c>
      <c r="I19" s="15">
        <v>152706.91666666666</v>
      </c>
      <c r="J19" s="1">
        <v>152706.91666666666</v>
      </c>
      <c r="K19" s="5">
        <v>152706.91666666666</v>
      </c>
      <c r="L19" s="1">
        <v>152706.91666666666</v>
      </c>
      <c r="M19" s="15">
        <v>152706.91666666666</v>
      </c>
      <c r="N19" s="15">
        <f t="shared" si="0"/>
        <v>1832483.0000000002</v>
      </c>
    </row>
    <row r="20" spans="1:14" ht="12.75">
      <c r="A20" t="s">
        <v>23</v>
      </c>
      <c r="B20" s="1">
        <v>125157.41666666667</v>
      </c>
      <c r="C20" s="1">
        <v>125157.41666666667</v>
      </c>
      <c r="D20" s="1">
        <v>125157.41666666667</v>
      </c>
      <c r="E20" s="15">
        <v>125157.41666666667</v>
      </c>
      <c r="F20" s="15">
        <v>125157.41666666667</v>
      </c>
      <c r="G20" s="15">
        <v>125157.41666666667</v>
      </c>
      <c r="H20" s="1">
        <v>125157.41666666667</v>
      </c>
      <c r="I20" s="15">
        <v>125157.41666666667</v>
      </c>
      <c r="J20" s="1">
        <v>125157.41666666667</v>
      </c>
      <c r="K20" s="5">
        <v>125157.41666666667</v>
      </c>
      <c r="L20" s="1">
        <v>125157.41666666667</v>
      </c>
      <c r="M20" s="15">
        <v>125157.41666666667</v>
      </c>
      <c r="N20" s="15">
        <f t="shared" si="0"/>
        <v>1501889.0000000002</v>
      </c>
    </row>
    <row r="21" spans="1:14" ht="12.75">
      <c r="A21" t="s">
        <v>24</v>
      </c>
      <c r="B21" s="1">
        <v>8482224.41</v>
      </c>
      <c r="C21" s="1">
        <v>8632727.62</v>
      </c>
      <c r="D21" s="1">
        <v>8575071.65</v>
      </c>
      <c r="E21" s="15">
        <v>7833136.82</v>
      </c>
      <c r="F21" s="15">
        <v>8115232.02</v>
      </c>
      <c r="G21" s="15">
        <v>10095775.68</v>
      </c>
      <c r="H21" s="1">
        <v>7125864.18</v>
      </c>
      <c r="I21" s="15">
        <v>7248960.85</v>
      </c>
      <c r="J21" s="1">
        <v>8646610.49</v>
      </c>
      <c r="K21" s="5">
        <v>7724771.11</v>
      </c>
      <c r="L21" s="1">
        <v>8680597.37</v>
      </c>
      <c r="M21" s="15">
        <v>9232343.37</v>
      </c>
      <c r="N21" s="15">
        <f t="shared" si="0"/>
        <v>100393315.57000001</v>
      </c>
    </row>
    <row r="22" spans="1:14" ht="12.75">
      <c r="A22" t="s">
        <v>25</v>
      </c>
      <c r="B22" s="1">
        <v>211949</v>
      </c>
      <c r="C22" s="15">
        <v>211949</v>
      </c>
      <c r="D22" s="15">
        <v>211949</v>
      </c>
      <c r="E22" s="15">
        <v>211949</v>
      </c>
      <c r="F22" s="15">
        <v>211949</v>
      </c>
      <c r="G22" s="15">
        <v>211949</v>
      </c>
      <c r="H22" s="15">
        <v>211949</v>
      </c>
      <c r="I22" s="15">
        <v>211949</v>
      </c>
      <c r="J22" s="16">
        <v>211949</v>
      </c>
      <c r="K22" s="55">
        <v>211949</v>
      </c>
      <c r="L22" s="16">
        <v>211949</v>
      </c>
      <c r="M22" s="15">
        <v>211949</v>
      </c>
      <c r="N22" s="15">
        <f t="shared" si="0"/>
        <v>2543388</v>
      </c>
    </row>
    <row r="23" spans="2:14" ht="12.75">
      <c r="B23" s="1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t="s">
        <v>8</v>
      </c>
      <c r="B24" s="17">
        <f>SUM(B6:B23)</f>
        <v>63428295.82000001</v>
      </c>
      <c r="C24" s="17">
        <f aca="true" t="shared" si="1" ref="C24:M24">SUM(C6:C23)</f>
        <v>63967201</v>
      </c>
      <c r="D24" s="17">
        <f t="shared" si="1"/>
        <v>69710100.61</v>
      </c>
      <c r="E24" s="17">
        <f t="shared" si="1"/>
        <v>64221376.24</v>
      </c>
      <c r="F24" s="17">
        <f t="shared" si="1"/>
        <v>63692667.45999998</v>
      </c>
      <c r="G24" s="17">
        <f t="shared" si="1"/>
        <v>74058587.53999999</v>
      </c>
      <c r="H24" s="17">
        <f t="shared" si="1"/>
        <v>59656194.67999999</v>
      </c>
      <c r="I24" s="17">
        <f t="shared" si="1"/>
        <v>60581947.64</v>
      </c>
      <c r="J24" s="17">
        <f t="shared" si="1"/>
        <v>74031940.9</v>
      </c>
      <c r="K24" s="17">
        <f t="shared" si="1"/>
        <v>65229086.190000005</v>
      </c>
      <c r="L24" s="17">
        <f t="shared" si="1"/>
        <v>70923384.18999998</v>
      </c>
      <c r="M24" s="17">
        <f t="shared" si="1"/>
        <v>70193783.68</v>
      </c>
      <c r="N24" s="17">
        <f>SUM(N6:N22)</f>
        <v>799694565.95</v>
      </c>
    </row>
    <row r="26" spans="1:14" ht="12.75">
      <c r="A26" s="18" t="s">
        <v>39</v>
      </c>
      <c r="B26" s="15">
        <v>1134372.18</v>
      </c>
      <c r="C26" s="15">
        <v>1145261.8</v>
      </c>
      <c r="D26" s="15">
        <v>1246211.22</v>
      </c>
      <c r="E26" s="15">
        <v>1146980.84</v>
      </c>
      <c r="F26" s="15">
        <v>1140134.85</v>
      </c>
      <c r="G26" s="15">
        <v>1325175.75</v>
      </c>
      <c r="H26" s="15">
        <v>1065865.55</v>
      </c>
      <c r="I26" s="15">
        <v>1083898.97</v>
      </c>
      <c r="J26" s="15">
        <v>1323279.61</v>
      </c>
      <c r="K26" s="15">
        <v>1171371.9</v>
      </c>
      <c r="L26" s="15">
        <v>1267589.23</v>
      </c>
      <c r="M26" s="15">
        <v>1255158.14</v>
      </c>
      <c r="N26" s="15">
        <f>SUM(B26:M26)</f>
        <v>14305300.040000001</v>
      </c>
    </row>
    <row r="27" spans="1:14" ht="12.75">
      <c r="A27" s="18" t="s">
        <v>250</v>
      </c>
      <c r="B27" s="15">
        <v>258598.51</v>
      </c>
      <c r="C27" s="15">
        <v>331067.95</v>
      </c>
      <c r="D27" s="15">
        <v>255756.98</v>
      </c>
      <c r="E27" s="15">
        <v>173403.93</v>
      </c>
      <c r="F27" s="15">
        <v>317761.96</v>
      </c>
      <c r="G27" s="15">
        <v>340565.12</v>
      </c>
      <c r="H27" s="15">
        <v>184541.44</v>
      </c>
      <c r="I27" s="15">
        <v>271237.64</v>
      </c>
      <c r="J27" s="15">
        <v>260758.33</v>
      </c>
      <c r="K27" s="15">
        <v>275412.35</v>
      </c>
      <c r="L27" s="15">
        <v>242695.72</v>
      </c>
      <c r="M27" s="15">
        <v>274381.33</v>
      </c>
      <c r="N27" s="15">
        <f>SUM(B27:M27)</f>
        <v>3186181.2600000002</v>
      </c>
    </row>
    <row r="28" spans="7:14" ht="12.75">
      <c r="G28" s="15"/>
      <c r="K28" s="21" t="s">
        <v>41</v>
      </c>
      <c r="L28" s="22"/>
      <c r="M28" s="22"/>
      <c r="N28" s="23">
        <f>N24+N26+N27</f>
        <v>817186047.25</v>
      </c>
    </row>
    <row r="29" spans="11:14" ht="15">
      <c r="K29" s="24" t="s">
        <v>42</v>
      </c>
      <c r="L29" s="19"/>
      <c r="M29" s="19"/>
      <c r="N29" s="25">
        <v>0</v>
      </c>
    </row>
    <row r="30" spans="11:14" ht="13.5" thickBot="1">
      <c r="K30" s="26" t="s">
        <v>43</v>
      </c>
      <c r="L30" s="27"/>
      <c r="M30" s="27"/>
      <c r="N30" s="28">
        <f>SUM(N28:N29)</f>
        <v>817186047.25</v>
      </c>
    </row>
    <row r="31" ht="13.5" thickTop="1"/>
    <row r="39" ht="12.75">
      <c r="A39" t="str">
        <f ca="1">CELL("filename")</f>
        <v>S:\Div - Adm Svc\Distribution &amp; Statistics\Distributions\WEB\[Consolidated_Tax_14 June Roll.xls]CIG TAX</v>
      </c>
    </row>
  </sheetData>
  <sheetProtection/>
  <printOptions horizontalCentered="1"/>
  <pageMargins left="0" right="0" top="0.5" bottom="0.5" header="0.5" footer="0.5"/>
  <pageSetup fitToHeight="1" fitToWidth="1" horizontalDpi="600" verticalDpi="600" orientation="landscape" paperSize="5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4"/>
  <sheetViews>
    <sheetView tabSelected="1" zoomScalePageLayoutView="0" workbookViewId="0" topLeftCell="B1">
      <selection activeCell="I36" sqref="I36"/>
    </sheetView>
  </sheetViews>
  <sheetFormatPr defaultColWidth="9.140625" defaultRowHeight="12.75"/>
  <cols>
    <col min="1" max="1" width="23.28125" style="0" customWidth="1"/>
    <col min="2" max="13" width="14.00390625" style="0" bestFit="1" customWidth="1"/>
    <col min="14" max="14" width="15.00390625" style="0" bestFit="1" customWidth="1"/>
    <col min="15" max="15" width="16.00390625" style="0" bestFit="1" customWidth="1"/>
  </cols>
  <sheetData>
    <row r="2" ht="20.25">
      <c r="A2" s="65" t="s">
        <v>255</v>
      </c>
    </row>
    <row r="4" spans="1:14" s="14" customFormat="1" ht="12.75">
      <c r="A4" s="14" t="s">
        <v>2</v>
      </c>
      <c r="B4" s="14" t="s">
        <v>26</v>
      </c>
      <c r="C4" s="14" t="s">
        <v>27</v>
      </c>
      <c r="D4" s="14" t="s">
        <v>28</v>
      </c>
      <c r="E4" s="14" t="s">
        <v>29</v>
      </c>
      <c r="F4" s="14" t="s">
        <v>30</v>
      </c>
      <c r="G4" s="14" t="s">
        <v>31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</row>
    <row r="6" spans="1:14" ht="12.75">
      <c r="A6" t="s">
        <v>9</v>
      </c>
      <c r="B6" s="15">
        <v>18853.73</v>
      </c>
      <c r="C6" s="1">
        <v>19755.32</v>
      </c>
      <c r="D6" s="1">
        <v>17939.28</v>
      </c>
      <c r="E6" s="15">
        <v>17570.4</v>
      </c>
      <c r="F6" s="1">
        <v>18774.67</v>
      </c>
      <c r="G6" s="15">
        <v>21243.64</v>
      </c>
      <c r="H6" s="15">
        <v>13316.17</v>
      </c>
      <c r="I6" s="1">
        <v>15995.97</v>
      </c>
      <c r="J6" s="15">
        <v>20178.29</v>
      </c>
      <c r="K6" s="15">
        <v>19699.9</v>
      </c>
      <c r="L6" s="1">
        <v>19055.22</v>
      </c>
      <c r="M6" s="15">
        <v>16678.45</v>
      </c>
      <c r="N6" s="15">
        <f>SUM(B6:M6)</f>
        <v>219061.04</v>
      </c>
    </row>
    <row r="7" spans="1:14" ht="12.75">
      <c r="A7" t="s">
        <v>10</v>
      </c>
      <c r="B7" s="15">
        <v>8582.65</v>
      </c>
      <c r="C7" s="1">
        <v>8993.07</v>
      </c>
      <c r="D7" s="1">
        <v>8166.37</v>
      </c>
      <c r="E7" s="15">
        <v>7998.44</v>
      </c>
      <c r="F7" s="1">
        <v>8546.65</v>
      </c>
      <c r="G7" s="15">
        <v>9670.59</v>
      </c>
      <c r="H7" s="15">
        <v>6061.82</v>
      </c>
      <c r="I7" s="1">
        <v>7281.73</v>
      </c>
      <c r="J7" s="15">
        <v>9185.62</v>
      </c>
      <c r="K7" s="15">
        <v>8967.84</v>
      </c>
      <c r="L7" s="1">
        <v>8674.37</v>
      </c>
      <c r="M7" s="15">
        <v>7592.41</v>
      </c>
      <c r="N7" s="15">
        <f aca="true" t="shared" si="0" ref="N7:N21">SUM(B7:M7)</f>
        <v>99721.56</v>
      </c>
    </row>
    <row r="8" spans="1:14" ht="12.75">
      <c r="A8" t="s">
        <v>11</v>
      </c>
      <c r="B8" s="15">
        <v>676122.38</v>
      </c>
      <c r="C8" s="1">
        <v>708454.5400000003</v>
      </c>
      <c r="D8" s="1">
        <v>643328.62</v>
      </c>
      <c r="E8" s="15">
        <v>630099.9699999999</v>
      </c>
      <c r="F8" s="1">
        <v>673286.92</v>
      </c>
      <c r="G8" s="15">
        <v>761827.9400000002</v>
      </c>
      <c r="H8" s="15">
        <v>477537.28</v>
      </c>
      <c r="I8" s="1">
        <v>573638.87</v>
      </c>
      <c r="J8" s="15">
        <v>723622.9800000002</v>
      </c>
      <c r="K8" s="15">
        <v>706466.9600000002</v>
      </c>
      <c r="L8" s="1">
        <v>683347.98</v>
      </c>
      <c r="M8" s="15">
        <v>598113.4500000002</v>
      </c>
      <c r="N8" s="15">
        <f t="shared" si="0"/>
        <v>7855847.8900000015</v>
      </c>
    </row>
    <row r="9" spans="1:14" ht="12.75">
      <c r="A9" t="s">
        <v>12</v>
      </c>
      <c r="B9" s="15">
        <v>16328.39</v>
      </c>
      <c r="C9" s="1">
        <v>17109.21</v>
      </c>
      <c r="D9" s="1">
        <v>15536.42</v>
      </c>
      <c r="E9" s="15">
        <v>15216.94</v>
      </c>
      <c r="F9" s="1">
        <v>16259.91</v>
      </c>
      <c r="G9" s="15">
        <v>18398.18</v>
      </c>
      <c r="H9" s="15">
        <v>11532.55</v>
      </c>
      <c r="I9" s="1">
        <v>13853.41</v>
      </c>
      <c r="J9" s="15">
        <v>17475.53</v>
      </c>
      <c r="K9" s="15">
        <v>17061.21</v>
      </c>
      <c r="L9" s="1">
        <v>16502.88</v>
      </c>
      <c r="M9" s="15">
        <v>14444.47</v>
      </c>
      <c r="N9" s="15">
        <f t="shared" si="0"/>
        <v>189719.09999999998</v>
      </c>
    </row>
    <row r="10" spans="1:14" ht="12.75">
      <c r="A10" t="s">
        <v>13</v>
      </c>
      <c r="B10" s="15">
        <v>17605.68</v>
      </c>
      <c r="C10" s="1">
        <v>18447.59</v>
      </c>
      <c r="D10" s="1">
        <v>16751.76</v>
      </c>
      <c r="E10" s="15">
        <v>16407.3</v>
      </c>
      <c r="F10" s="1">
        <v>17531.85</v>
      </c>
      <c r="G10" s="15">
        <v>19837.39</v>
      </c>
      <c r="H10" s="15">
        <v>12434.69</v>
      </c>
      <c r="I10" s="1">
        <v>14937.1</v>
      </c>
      <c r="J10" s="15">
        <v>18842.56</v>
      </c>
      <c r="K10" s="15">
        <v>18395.83</v>
      </c>
      <c r="L10" s="1">
        <v>17793.83</v>
      </c>
      <c r="M10" s="15">
        <v>15574.39</v>
      </c>
      <c r="N10" s="15">
        <f t="shared" si="0"/>
        <v>204559.97000000003</v>
      </c>
    </row>
    <row r="11" spans="1:14" ht="12.75">
      <c r="A11" t="s">
        <v>14</v>
      </c>
      <c r="B11" s="15">
        <v>292.46</v>
      </c>
      <c r="C11" s="1">
        <v>306.44</v>
      </c>
      <c r="D11" s="1">
        <v>278.27</v>
      </c>
      <c r="E11" s="15">
        <v>272.55</v>
      </c>
      <c r="F11" s="1">
        <v>291.23</v>
      </c>
      <c r="G11" s="15">
        <v>329.53</v>
      </c>
      <c r="H11" s="15">
        <v>206.56</v>
      </c>
      <c r="I11" s="1">
        <v>248.13</v>
      </c>
      <c r="J11" s="15">
        <v>313.01</v>
      </c>
      <c r="K11" s="15">
        <v>305.58</v>
      </c>
      <c r="L11" s="1">
        <v>295.58</v>
      </c>
      <c r="M11" s="15">
        <v>258.72</v>
      </c>
      <c r="N11" s="15">
        <f t="shared" si="0"/>
        <v>3398.0600000000004</v>
      </c>
    </row>
    <row r="12" spans="1:14" ht="12.75">
      <c r="A12" t="s">
        <v>15</v>
      </c>
      <c r="B12" s="15">
        <v>683.88</v>
      </c>
      <c r="C12" s="1">
        <v>716.58</v>
      </c>
      <c r="D12" s="1">
        <v>650.71</v>
      </c>
      <c r="E12" s="15">
        <v>637.33</v>
      </c>
      <c r="F12" s="1">
        <v>681.01</v>
      </c>
      <c r="G12" s="15">
        <v>770.57</v>
      </c>
      <c r="H12" s="15">
        <v>483.01</v>
      </c>
      <c r="I12" s="1">
        <v>580.22</v>
      </c>
      <c r="J12" s="15">
        <v>731.92</v>
      </c>
      <c r="K12" s="15">
        <v>714.57</v>
      </c>
      <c r="L12" s="1">
        <v>691.19</v>
      </c>
      <c r="M12" s="15">
        <v>604.97</v>
      </c>
      <c r="N12" s="15">
        <f t="shared" si="0"/>
        <v>7945.96</v>
      </c>
    </row>
    <row r="13" spans="1:14" ht="12.75">
      <c r="A13" t="s">
        <v>16</v>
      </c>
      <c r="B13" s="15">
        <v>5911.75</v>
      </c>
      <c r="C13" s="1">
        <v>6194.45</v>
      </c>
      <c r="D13" s="1">
        <v>5625.01</v>
      </c>
      <c r="E13" s="15">
        <v>5509.35</v>
      </c>
      <c r="F13" s="1">
        <v>5886.96</v>
      </c>
      <c r="G13" s="15">
        <v>6661.13</v>
      </c>
      <c r="H13" s="15">
        <v>4175.4</v>
      </c>
      <c r="I13" s="1">
        <v>5015.67</v>
      </c>
      <c r="J13" s="15">
        <v>6327.08</v>
      </c>
      <c r="K13" s="15">
        <v>6177.07</v>
      </c>
      <c r="L13" s="1">
        <v>5974.93</v>
      </c>
      <c r="M13" s="15">
        <v>5229.67</v>
      </c>
      <c r="N13" s="15">
        <f t="shared" si="0"/>
        <v>68688.47</v>
      </c>
    </row>
    <row r="14" spans="1:14" ht="12.75">
      <c r="A14" t="s">
        <v>17</v>
      </c>
      <c r="B14" s="15">
        <v>2115.57</v>
      </c>
      <c r="C14" s="1">
        <v>2216.73</v>
      </c>
      <c r="D14" s="1">
        <v>2012.96</v>
      </c>
      <c r="E14" s="15">
        <v>1971.56</v>
      </c>
      <c r="F14" s="1">
        <v>2106.69</v>
      </c>
      <c r="G14" s="15">
        <v>2383.74</v>
      </c>
      <c r="H14" s="15">
        <v>1494.2</v>
      </c>
      <c r="I14" s="1">
        <v>1794.9</v>
      </c>
      <c r="J14" s="15">
        <v>2264.19</v>
      </c>
      <c r="K14" s="15">
        <v>2210.51</v>
      </c>
      <c r="L14" s="1">
        <v>2138.17</v>
      </c>
      <c r="M14" s="15">
        <v>1871.48</v>
      </c>
      <c r="N14" s="15">
        <f t="shared" si="0"/>
        <v>24580.7</v>
      </c>
    </row>
    <row r="15" spans="1:14" ht="12.75">
      <c r="A15" t="s">
        <v>18</v>
      </c>
      <c r="B15" s="15">
        <v>1734.35</v>
      </c>
      <c r="C15" s="1">
        <v>1817.29</v>
      </c>
      <c r="D15" s="1">
        <v>1650.23</v>
      </c>
      <c r="E15" s="15">
        <v>1616.3</v>
      </c>
      <c r="F15" s="1">
        <v>1727.08</v>
      </c>
      <c r="G15" s="15">
        <v>1954.2</v>
      </c>
      <c r="H15" s="15">
        <v>1224.95</v>
      </c>
      <c r="I15" s="1">
        <v>1471.46</v>
      </c>
      <c r="J15" s="15">
        <v>1856.19</v>
      </c>
      <c r="K15" s="15">
        <v>1812.19</v>
      </c>
      <c r="L15" s="1">
        <v>1752.88</v>
      </c>
      <c r="M15" s="15">
        <v>1534.25</v>
      </c>
      <c r="N15" s="15">
        <f t="shared" si="0"/>
        <v>20151.370000000003</v>
      </c>
    </row>
    <row r="16" spans="1:14" ht="12.75">
      <c r="A16" t="s">
        <v>19</v>
      </c>
      <c r="B16" s="15">
        <v>17766.88</v>
      </c>
      <c r="C16" s="1">
        <v>18616.49</v>
      </c>
      <c r="D16" s="1">
        <v>16905.13</v>
      </c>
      <c r="E16" s="15">
        <v>16557.52</v>
      </c>
      <c r="F16" s="1">
        <v>17692.37</v>
      </c>
      <c r="G16" s="15">
        <v>20019.01</v>
      </c>
      <c r="H16" s="15">
        <v>12548.54</v>
      </c>
      <c r="I16" s="1">
        <v>15073.86</v>
      </c>
      <c r="J16" s="15">
        <v>19015.08</v>
      </c>
      <c r="K16" s="15">
        <v>18564.26</v>
      </c>
      <c r="L16" s="1">
        <v>17956.75</v>
      </c>
      <c r="M16" s="15">
        <v>15716.99</v>
      </c>
      <c r="N16" s="15">
        <f t="shared" si="0"/>
        <v>206432.88</v>
      </c>
    </row>
    <row r="17" spans="1:14" ht="12.75">
      <c r="A17" t="s">
        <v>20</v>
      </c>
      <c r="B17" s="15">
        <v>1591.18</v>
      </c>
      <c r="C17" s="1">
        <v>1667.27</v>
      </c>
      <c r="D17" s="1">
        <v>1514</v>
      </c>
      <c r="E17" s="15">
        <v>1482.87</v>
      </c>
      <c r="F17" s="1">
        <v>1584.51</v>
      </c>
      <c r="G17" s="15">
        <v>1792.88</v>
      </c>
      <c r="H17" s="15">
        <v>1123.83</v>
      </c>
      <c r="I17" s="1">
        <v>1350</v>
      </c>
      <c r="J17" s="15">
        <v>1702.97</v>
      </c>
      <c r="K17" s="15">
        <v>1662.59</v>
      </c>
      <c r="L17" s="1">
        <v>1608.18</v>
      </c>
      <c r="M17" s="15">
        <v>1407.59</v>
      </c>
      <c r="N17" s="15">
        <f t="shared" si="0"/>
        <v>18487.87</v>
      </c>
    </row>
    <row r="18" spans="1:14" ht="12.75">
      <c r="A18" t="s">
        <v>21</v>
      </c>
      <c r="B18" s="15">
        <v>15062.31</v>
      </c>
      <c r="C18" s="1">
        <v>15782.59</v>
      </c>
      <c r="D18" s="1">
        <v>14331.75</v>
      </c>
      <c r="E18" s="15">
        <v>14037.05</v>
      </c>
      <c r="F18" s="1">
        <v>14999.14</v>
      </c>
      <c r="G18" s="15">
        <v>16971.62</v>
      </c>
      <c r="H18" s="15">
        <v>10638.33</v>
      </c>
      <c r="I18" s="1">
        <v>12779.24</v>
      </c>
      <c r="J18" s="15">
        <v>16120.51</v>
      </c>
      <c r="K18" s="15">
        <v>15738.31</v>
      </c>
      <c r="L18" s="1">
        <v>15223.28</v>
      </c>
      <c r="M18" s="15">
        <v>13324.47</v>
      </c>
      <c r="N18" s="15">
        <f t="shared" si="0"/>
        <v>175008.6</v>
      </c>
    </row>
    <row r="19" spans="1:14" ht="12.75">
      <c r="A19" t="s">
        <v>22</v>
      </c>
      <c r="B19" s="15">
        <v>2384.9</v>
      </c>
      <c r="C19" s="1">
        <v>2498.95</v>
      </c>
      <c r="D19" s="1">
        <v>2269.23</v>
      </c>
      <c r="E19" s="15">
        <v>2222.56</v>
      </c>
      <c r="F19" s="1">
        <v>2374.9</v>
      </c>
      <c r="G19" s="15">
        <v>2687.21</v>
      </c>
      <c r="H19" s="15">
        <v>1684.43</v>
      </c>
      <c r="I19" s="1">
        <v>2023.41</v>
      </c>
      <c r="J19" s="15">
        <v>2552.45</v>
      </c>
      <c r="K19" s="15">
        <v>2491.94</v>
      </c>
      <c r="L19" s="1">
        <v>2410.39</v>
      </c>
      <c r="M19" s="15">
        <v>2109.74</v>
      </c>
      <c r="N19" s="15">
        <f t="shared" si="0"/>
        <v>27710.11</v>
      </c>
    </row>
    <row r="20" spans="1:14" ht="12.75">
      <c r="A20" t="s">
        <v>23</v>
      </c>
      <c r="B20" s="15">
        <v>1395.3</v>
      </c>
      <c r="C20" s="1">
        <v>1462.02</v>
      </c>
      <c r="D20" s="1">
        <v>1327.62</v>
      </c>
      <c r="E20" s="15">
        <v>1300.33</v>
      </c>
      <c r="F20" s="1">
        <v>1389.45</v>
      </c>
      <c r="G20" s="15">
        <v>1572.17</v>
      </c>
      <c r="H20" s="15">
        <v>985.48</v>
      </c>
      <c r="I20" s="1">
        <v>1183.81</v>
      </c>
      <c r="J20" s="15">
        <v>1493.33</v>
      </c>
      <c r="K20" s="15">
        <v>1457.92</v>
      </c>
      <c r="L20" s="1">
        <v>1410.21</v>
      </c>
      <c r="M20" s="15">
        <v>1234.32</v>
      </c>
      <c r="N20" s="15">
        <f t="shared" si="0"/>
        <v>16211.96</v>
      </c>
    </row>
    <row r="21" spans="1:14" ht="12.75">
      <c r="A21" t="s">
        <v>24</v>
      </c>
      <c r="B21" s="15">
        <v>145448.63</v>
      </c>
      <c r="C21" s="1">
        <v>152403.99</v>
      </c>
      <c r="D21" s="15">
        <v>138393.98</v>
      </c>
      <c r="E21" s="15">
        <v>135548.22</v>
      </c>
      <c r="F21" s="1">
        <v>144838.66</v>
      </c>
      <c r="G21" s="15">
        <v>163885.77</v>
      </c>
      <c r="H21" s="15">
        <v>102728.66</v>
      </c>
      <c r="I21" s="1">
        <v>123402.21</v>
      </c>
      <c r="J21" s="15">
        <v>155667.05</v>
      </c>
      <c r="K21" s="15">
        <v>151976.41</v>
      </c>
      <c r="L21" s="1">
        <v>147003.02</v>
      </c>
      <c r="M21" s="15">
        <v>128667.22</v>
      </c>
      <c r="N21" s="15">
        <f t="shared" si="0"/>
        <v>1689963.82</v>
      </c>
    </row>
    <row r="22" spans="1:14" ht="12.75">
      <c r="A22" t="s">
        <v>25</v>
      </c>
      <c r="B22" s="15">
        <v>3381.98</v>
      </c>
      <c r="C22" s="15">
        <v>3543.71</v>
      </c>
      <c r="D22" s="15">
        <v>3217.95</v>
      </c>
      <c r="E22" s="15">
        <v>3151.78</v>
      </c>
      <c r="F22" s="15">
        <v>3367.8</v>
      </c>
      <c r="G22" s="15">
        <v>3810.68</v>
      </c>
      <c r="H22" s="15">
        <v>2388.65</v>
      </c>
      <c r="I22" s="15">
        <v>2869.36</v>
      </c>
      <c r="J22" s="15">
        <v>3619.58</v>
      </c>
      <c r="K22" s="15">
        <v>3533.76</v>
      </c>
      <c r="L22" s="16">
        <v>3418.12</v>
      </c>
      <c r="M22" s="15">
        <v>2991.78</v>
      </c>
      <c r="N22" s="15">
        <f>SUM(B22:M22)</f>
        <v>39295.15000000001</v>
      </c>
    </row>
    <row r="23" spans="2:14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5" ht="12.75">
      <c r="A24" t="s">
        <v>8</v>
      </c>
      <c r="B24" s="17">
        <f>SUM(B6:B23)</f>
        <v>935262.0200000001</v>
      </c>
      <c r="C24" s="17">
        <f aca="true" t="shared" si="1" ref="C24:M24">SUM(C6:C23)</f>
        <v>979986.24</v>
      </c>
      <c r="D24" s="17">
        <f t="shared" si="1"/>
        <v>889899.2899999999</v>
      </c>
      <c r="E24" s="17">
        <f t="shared" si="1"/>
        <v>871600.47</v>
      </c>
      <c r="F24" s="17">
        <f t="shared" si="1"/>
        <v>931339.7999999999</v>
      </c>
      <c r="G24" s="17">
        <f t="shared" si="1"/>
        <v>1053816.25</v>
      </c>
      <c r="H24" s="17">
        <f t="shared" si="1"/>
        <v>660564.5499999999</v>
      </c>
      <c r="I24" s="17">
        <f t="shared" si="1"/>
        <v>793499.35</v>
      </c>
      <c r="J24" s="17">
        <f t="shared" si="1"/>
        <v>1000968.34</v>
      </c>
      <c r="K24" s="17">
        <f t="shared" si="1"/>
        <v>977236.85</v>
      </c>
      <c r="L24" s="17">
        <f t="shared" si="1"/>
        <v>945256.98</v>
      </c>
      <c r="M24" s="17">
        <f t="shared" si="1"/>
        <v>827354.37</v>
      </c>
      <c r="N24" s="17">
        <f>SUM(N6:N22)</f>
        <v>10866784.510000002</v>
      </c>
      <c r="O24" s="1"/>
    </row>
    <row r="25" spans="3:14" ht="12.75">
      <c r="C25" s="1"/>
      <c r="N25" s="15"/>
    </row>
    <row r="26" spans="1:15" ht="12.75">
      <c r="A26" t="s">
        <v>44</v>
      </c>
      <c r="B26" s="1">
        <v>43214.26</v>
      </c>
      <c r="C26" s="1">
        <v>43214.34</v>
      </c>
      <c r="D26" s="1">
        <v>43214.34</v>
      </c>
      <c r="E26" s="1">
        <v>43214.34</v>
      </c>
      <c r="F26" s="1">
        <v>43214.34</v>
      </c>
      <c r="G26" s="1">
        <v>43214.34</v>
      </c>
      <c r="H26" s="1">
        <v>43214.34</v>
      </c>
      <c r="I26" s="1">
        <v>43214.34</v>
      </c>
      <c r="J26" s="1">
        <v>43214.34</v>
      </c>
      <c r="K26" s="1">
        <v>43214.34</v>
      </c>
      <c r="L26" s="1">
        <v>43214.34</v>
      </c>
      <c r="M26" s="1">
        <v>43214.34</v>
      </c>
      <c r="N26" s="15">
        <f>SUM(B26:M26)</f>
        <v>518571.9999999999</v>
      </c>
      <c r="O26" s="1"/>
    </row>
    <row r="27" spans="1:14" ht="12.75">
      <c r="A27" t="s">
        <v>45</v>
      </c>
      <c r="B27" s="1">
        <v>29297.77</v>
      </c>
      <c r="C27" s="1">
        <v>10254.3</v>
      </c>
      <c r="D27" s="1">
        <v>6238.76</v>
      </c>
      <c r="E27" s="1">
        <f>11106.56+3439.38</f>
        <v>14545.939999999999</v>
      </c>
      <c r="F27" s="1">
        <v>869.82</v>
      </c>
      <c r="G27" s="1">
        <v>9054.1</v>
      </c>
      <c r="H27" s="1">
        <v>27036.24</v>
      </c>
      <c r="I27" s="1">
        <v>10284.62</v>
      </c>
      <c r="J27" s="1">
        <v>12882.11</v>
      </c>
      <c r="K27" s="1">
        <v>9326.23</v>
      </c>
      <c r="L27" s="1">
        <v>25705.97</v>
      </c>
      <c r="M27" s="1">
        <v>3015.64</v>
      </c>
      <c r="N27" s="15">
        <f>SUM(B27:M27)</f>
        <v>158511.5</v>
      </c>
    </row>
    <row r="28" spans="2:14" ht="12.75">
      <c r="B28" s="1"/>
      <c r="C28" s="1"/>
      <c r="D28" s="1"/>
      <c r="E28" s="1"/>
      <c r="F28" s="1"/>
      <c r="H28" s="1"/>
      <c r="I28" s="1"/>
      <c r="K28" s="1"/>
      <c r="L28" s="1"/>
      <c r="M28" s="1"/>
      <c r="N28" s="15"/>
    </row>
    <row r="29" spans="1:15" ht="12.75">
      <c r="A29" t="s">
        <v>46</v>
      </c>
      <c r="B29" s="1">
        <v>6849333.95</v>
      </c>
      <c r="C29" s="1">
        <v>7162404.12</v>
      </c>
      <c r="D29" s="1">
        <v>6531795.41</v>
      </c>
      <c r="E29" s="1">
        <v>6402653.65</v>
      </c>
      <c r="F29" s="39">
        <v>6770166.54</v>
      </c>
      <c r="G29" s="1">
        <v>7667664.11</v>
      </c>
      <c r="H29" s="1">
        <v>4924352.27</v>
      </c>
      <c r="I29" s="1">
        <v>5856995.89</v>
      </c>
      <c r="J29" s="1">
        <v>6395271.75</v>
      </c>
      <c r="K29" s="1">
        <v>7142370.88</v>
      </c>
      <c r="L29" s="1">
        <v>6919299.31</v>
      </c>
      <c r="M29" s="1">
        <v>6093456.05</v>
      </c>
      <c r="N29" s="15">
        <f>SUM(B29:M29)</f>
        <v>78715763.92999999</v>
      </c>
      <c r="O29" s="1"/>
    </row>
    <row r="31" spans="1:15" ht="13.5" thickBot="1">
      <c r="A31" t="s">
        <v>47</v>
      </c>
      <c r="B31" s="29">
        <f>SUM(B24:B29)</f>
        <v>7857108</v>
      </c>
      <c r="C31" s="29">
        <f>SUM(C24:C29)</f>
        <v>8195859</v>
      </c>
      <c r="D31" s="29">
        <f>SUM(D24:D29)</f>
        <v>7471147.8</v>
      </c>
      <c r="E31" s="29">
        <f aca="true" t="shared" si="2" ref="E31:N31">SUM(E24:E29)</f>
        <v>7332014.4</v>
      </c>
      <c r="F31" s="29">
        <f t="shared" si="2"/>
        <v>7745590.5</v>
      </c>
      <c r="G31" s="29">
        <f t="shared" si="2"/>
        <v>8773748.8</v>
      </c>
      <c r="H31" s="29">
        <f t="shared" si="2"/>
        <v>5655167.399999999</v>
      </c>
      <c r="I31" s="29">
        <f t="shared" si="2"/>
        <v>6703994.199999999</v>
      </c>
      <c r="J31" s="29">
        <f t="shared" si="2"/>
        <v>7452336.54</v>
      </c>
      <c r="K31" s="29">
        <f t="shared" si="2"/>
        <v>8172148.3</v>
      </c>
      <c r="L31" s="29">
        <f t="shared" si="2"/>
        <v>7933476.6</v>
      </c>
      <c r="M31" s="29">
        <f t="shared" si="2"/>
        <v>6967040.399999999</v>
      </c>
      <c r="N31" s="29">
        <f t="shared" si="2"/>
        <v>90259631.94</v>
      </c>
      <c r="O31" s="58"/>
    </row>
    <row r="32" spans="2:15" ht="13.5" thickTop="1">
      <c r="B32" s="58"/>
      <c r="C32" s="1"/>
      <c r="D32" s="1"/>
      <c r="E32" s="1"/>
      <c r="F32" s="1"/>
      <c r="G32" s="1"/>
      <c r="H32" s="1"/>
      <c r="I32" s="1"/>
      <c r="J32" s="1"/>
      <c r="K32" s="1"/>
      <c r="M32" s="1"/>
      <c r="O32" s="59"/>
    </row>
    <row r="33" spans="1:15" ht="12.75">
      <c r="A33" t="s">
        <v>48</v>
      </c>
      <c r="B33" s="1">
        <v>0</v>
      </c>
      <c r="C33" s="1">
        <v>0</v>
      </c>
      <c r="D33" s="1">
        <v>0</v>
      </c>
      <c r="E33" s="1">
        <v>150</v>
      </c>
      <c r="F33" s="1">
        <v>7387.5</v>
      </c>
      <c r="G33" s="1">
        <v>1650</v>
      </c>
      <c r="H33" s="1">
        <v>300</v>
      </c>
      <c r="I33" s="1">
        <v>0</v>
      </c>
      <c r="J33" s="1">
        <v>112.5</v>
      </c>
      <c r="K33" s="1">
        <v>116.8</v>
      </c>
      <c r="L33" s="1">
        <v>0</v>
      </c>
      <c r="M33" s="1">
        <v>0</v>
      </c>
      <c r="N33" s="15">
        <f>SUM(B33:M33)</f>
        <v>9716.8</v>
      </c>
      <c r="O33" s="1"/>
    </row>
    <row r="34" spans="1:15" ht="12.75">
      <c r="A34" t="s">
        <v>49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/>
      <c r="K34" s="1"/>
      <c r="L34" s="1"/>
      <c r="M34" s="1">
        <v>0</v>
      </c>
      <c r="N34" s="15">
        <f>SUM(B34:M34)</f>
        <v>0</v>
      </c>
      <c r="O34" s="15"/>
    </row>
    <row r="35" spans="1:15" ht="12.75">
      <c r="A35" t="s">
        <v>50</v>
      </c>
      <c r="B35" s="1">
        <v>1049139.83</v>
      </c>
      <c r="C35" s="1">
        <v>993021.96</v>
      </c>
      <c r="D35" s="1">
        <v>887374.95</v>
      </c>
      <c r="E35" s="1">
        <v>1014554.81</v>
      </c>
      <c r="F35" s="1">
        <v>893734.53</v>
      </c>
      <c r="G35" s="1">
        <v>895317.84</v>
      </c>
      <c r="H35" s="1">
        <v>927267</v>
      </c>
      <c r="I35" s="1">
        <v>859387.95</v>
      </c>
      <c r="J35" s="1">
        <v>970917.24</v>
      </c>
      <c r="K35" s="1">
        <v>1000364.39</v>
      </c>
      <c r="L35" s="1">
        <v>1019921.66</v>
      </c>
      <c r="M35" s="1">
        <v>1109283.86</v>
      </c>
      <c r="N35" s="15">
        <f>SUM(B35:M35)</f>
        <v>11620286.02</v>
      </c>
      <c r="O35" s="1"/>
    </row>
    <row r="36" spans="1:14" ht="12.75">
      <c r="A36" t="s">
        <v>51</v>
      </c>
      <c r="B36" s="31">
        <f>9841500+3600</f>
        <v>9845100</v>
      </c>
      <c r="C36" s="31">
        <v>10269600</v>
      </c>
      <c r="D36" s="31">
        <v>9362100</v>
      </c>
      <c r="E36" s="31">
        <v>9187800</v>
      </c>
      <c r="F36" s="31">
        <v>9696900</v>
      </c>
      <c r="G36" s="31">
        <f>10986900+3600</f>
        <v>10990500</v>
      </c>
      <c r="H36" s="56">
        <v>7086300</v>
      </c>
      <c r="I36" s="31">
        <v>8400900</v>
      </c>
      <c r="J36" s="31">
        <f>10481100+3600</f>
        <v>10484700</v>
      </c>
      <c r="K36" s="31">
        <f>10231500+7200</f>
        <v>10238700</v>
      </c>
      <c r="L36" s="31">
        <f>9937200+3600</f>
        <v>9940800</v>
      </c>
      <c r="M36" s="31">
        <f>8730000</f>
        <v>8730000</v>
      </c>
      <c r="N36" s="63">
        <f>SUM(B36:M36)</f>
        <v>114233400</v>
      </c>
    </row>
    <row r="38" spans="9:10" ht="12.75">
      <c r="I38" s="58"/>
      <c r="J38" s="58"/>
    </row>
    <row r="39" spans="10:14" ht="12.75">
      <c r="J39" s="1"/>
      <c r="N39" s="15"/>
    </row>
    <row r="41" ht="12.75">
      <c r="A41" t="str">
        <f ca="1">CELL("filename")</f>
        <v>S:\Div - Adm Svc\Distribution &amp; Statistics\Distributions\WEB\[Consolidated_Tax_14 June Roll.xls]CIG TAX</v>
      </c>
    </row>
    <row r="42" ht="12.75">
      <c r="N42" s="1"/>
    </row>
    <row r="43" ht="12.75">
      <c r="B43" s="57"/>
    </row>
    <row r="44" ht="12.75">
      <c r="B44" s="1"/>
    </row>
  </sheetData>
  <sheetProtection/>
  <printOptions horizontalCentered="1"/>
  <pageMargins left="0" right="0" top="0.5" bottom="0.5" header="0.5" footer="0.5"/>
  <pageSetup fitToHeight="1" fitToWidth="1" horizontalDpi="600" verticalDpi="600" orientation="landscape" paperSize="5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zoomScalePageLayoutView="0" workbookViewId="0" topLeftCell="A1">
      <selection activeCell="M32" sqref="M32"/>
    </sheetView>
  </sheetViews>
  <sheetFormatPr defaultColWidth="9.140625" defaultRowHeight="12.75"/>
  <cols>
    <col min="1" max="1" width="24.7109375" style="0" customWidth="1"/>
    <col min="2" max="3" width="12.8515625" style="0" customWidth="1"/>
    <col min="4" max="7" width="12.8515625" style="0" bestFit="1" customWidth="1"/>
    <col min="8" max="8" width="14.00390625" style="0" bestFit="1" customWidth="1"/>
    <col min="9" max="13" width="12.8515625" style="0" bestFit="1" customWidth="1"/>
    <col min="14" max="14" width="14.421875" style="0" bestFit="1" customWidth="1"/>
  </cols>
  <sheetData>
    <row r="2" ht="20.25">
      <c r="A2" s="65" t="s">
        <v>256</v>
      </c>
    </row>
    <row r="4" spans="1:14" s="14" customFormat="1" ht="12.75">
      <c r="A4" s="14" t="s">
        <v>2</v>
      </c>
      <c r="B4" s="14" t="s">
        <v>26</v>
      </c>
      <c r="C4" s="14" t="s">
        <v>27</v>
      </c>
      <c r="D4" s="14" t="s">
        <v>28</v>
      </c>
      <c r="E4" s="14" t="s">
        <v>29</v>
      </c>
      <c r="F4" s="14" t="s">
        <v>30</v>
      </c>
      <c r="G4" s="14" t="s">
        <v>31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</row>
    <row r="6" spans="1:14" ht="12.75">
      <c r="A6" t="s">
        <v>9</v>
      </c>
      <c r="B6" s="15">
        <v>5078.16</v>
      </c>
      <c r="C6" s="1">
        <v>4066.54</v>
      </c>
      <c r="D6" s="15">
        <v>4066.54</v>
      </c>
      <c r="E6" s="15">
        <v>9308.15</v>
      </c>
      <c r="F6" s="6">
        <v>6939</v>
      </c>
      <c r="G6" s="15">
        <v>8012.25</v>
      </c>
      <c r="H6" s="15">
        <v>4132.57</v>
      </c>
      <c r="I6" s="15">
        <v>3835.39</v>
      </c>
      <c r="J6" s="15">
        <v>5394.04</v>
      </c>
      <c r="K6" s="15">
        <v>6779.05</v>
      </c>
      <c r="L6" s="1">
        <v>7737.69</v>
      </c>
      <c r="M6" s="15">
        <v>7146.2</v>
      </c>
      <c r="N6" s="15">
        <f aca="true" t="shared" si="0" ref="N6:N22">SUM(B6:M6)</f>
        <v>72495.58</v>
      </c>
    </row>
    <row r="7" spans="1:14" ht="12.75">
      <c r="A7" t="s">
        <v>10</v>
      </c>
      <c r="B7" s="15">
        <v>2311.69</v>
      </c>
      <c r="C7" s="1">
        <v>1851.18</v>
      </c>
      <c r="D7" s="15">
        <v>1851.18</v>
      </c>
      <c r="E7" s="15">
        <v>4237.28</v>
      </c>
      <c r="F7" s="6">
        <v>3158.79</v>
      </c>
      <c r="G7" s="15">
        <v>3647.36</v>
      </c>
      <c r="H7" s="15">
        <v>1881.24</v>
      </c>
      <c r="I7" s="15">
        <v>1745.96</v>
      </c>
      <c r="J7" s="15">
        <v>2455.49</v>
      </c>
      <c r="K7" s="15">
        <v>3085.98</v>
      </c>
      <c r="L7" s="1">
        <v>3522.37</v>
      </c>
      <c r="M7" s="15">
        <v>3253.11</v>
      </c>
      <c r="N7" s="15">
        <f t="shared" si="0"/>
        <v>33001.63</v>
      </c>
    </row>
    <row r="8" spans="1:14" ht="12.75">
      <c r="A8" t="s">
        <v>11</v>
      </c>
      <c r="B8" s="15">
        <v>182110.29</v>
      </c>
      <c r="C8" s="1">
        <v>145832.04000000004</v>
      </c>
      <c r="D8" s="15">
        <v>145832.04000000004</v>
      </c>
      <c r="E8" s="15">
        <v>333803.77</v>
      </c>
      <c r="F8" s="6">
        <v>248842.56999999992</v>
      </c>
      <c r="G8" s="15">
        <v>287330.89</v>
      </c>
      <c r="H8" s="15">
        <v>148199.83</v>
      </c>
      <c r="I8" s="15">
        <v>137542.69</v>
      </c>
      <c r="J8" s="15">
        <v>193438.23</v>
      </c>
      <c r="K8" s="15">
        <v>243106.65</v>
      </c>
      <c r="L8" s="1">
        <v>277484.99</v>
      </c>
      <c r="M8" s="15">
        <v>256273.22999999992</v>
      </c>
      <c r="N8" s="15">
        <f t="shared" si="0"/>
        <v>2599797.22</v>
      </c>
    </row>
    <row r="9" spans="1:14" ht="12.75">
      <c r="A9" t="s">
        <v>12</v>
      </c>
      <c r="B9" s="15">
        <v>4397.97</v>
      </c>
      <c r="C9" s="1">
        <v>3521.85</v>
      </c>
      <c r="D9" s="15">
        <v>3521.85</v>
      </c>
      <c r="E9" s="15">
        <v>8061.38</v>
      </c>
      <c r="F9" s="6">
        <v>6009.56</v>
      </c>
      <c r="G9" s="15">
        <v>6939.05</v>
      </c>
      <c r="H9" s="15">
        <v>3579.03</v>
      </c>
      <c r="I9" s="15">
        <v>3321.66</v>
      </c>
      <c r="J9" s="15">
        <v>4671.54</v>
      </c>
      <c r="K9" s="15">
        <v>5871.04</v>
      </c>
      <c r="L9" s="1">
        <v>6701.28</v>
      </c>
      <c r="M9" s="15">
        <v>6189.01</v>
      </c>
      <c r="N9" s="15">
        <f t="shared" si="0"/>
        <v>62785.22000000001</v>
      </c>
    </row>
    <row r="10" spans="1:14" ht="12.75">
      <c r="A10" t="s">
        <v>13</v>
      </c>
      <c r="B10" s="15">
        <v>4742.01</v>
      </c>
      <c r="C10" s="1">
        <v>3797.35</v>
      </c>
      <c r="D10" s="15">
        <v>3797.35</v>
      </c>
      <c r="E10" s="15">
        <v>8691.98</v>
      </c>
      <c r="F10" s="6">
        <v>6479.66</v>
      </c>
      <c r="G10" s="15">
        <v>7481.87</v>
      </c>
      <c r="H10" s="15">
        <v>3859</v>
      </c>
      <c r="I10" s="15">
        <v>3581.5</v>
      </c>
      <c r="J10" s="15">
        <v>5036.98</v>
      </c>
      <c r="K10" s="15">
        <v>6330.3</v>
      </c>
      <c r="L10" s="1">
        <v>7225.49</v>
      </c>
      <c r="M10" s="15">
        <v>6673.15</v>
      </c>
      <c r="N10" s="15">
        <f t="shared" si="0"/>
        <v>67696.64</v>
      </c>
    </row>
    <row r="11" spans="1:14" ht="12.75">
      <c r="A11" t="s">
        <v>14</v>
      </c>
      <c r="B11" s="15">
        <v>78.77</v>
      </c>
      <c r="C11" s="1">
        <v>63.08</v>
      </c>
      <c r="D11" s="15">
        <v>63.08</v>
      </c>
      <c r="E11" s="15">
        <v>144.39</v>
      </c>
      <c r="F11" s="6">
        <v>107.64</v>
      </c>
      <c r="G11" s="15">
        <v>124.29</v>
      </c>
      <c r="H11" s="15">
        <v>64.1</v>
      </c>
      <c r="I11" s="15">
        <v>59.49</v>
      </c>
      <c r="J11" s="15">
        <v>83.67</v>
      </c>
      <c r="K11" s="15">
        <v>105.16</v>
      </c>
      <c r="L11" s="1">
        <v>120.03</v>
      </c>
      <c r="M11" s="15">
        <v>110.85</v>
      </c>
      <c r="N11" s="15">
        <f t="shared" si="0"/>
        <v>1124.55</v>
      </c>
    </row>
    <row r="12" spans="1:14" ht="12.75">
      <c r="A12" t="s">
        <v>15</v>
      </c>
      <c r="B12" s="15">
        <v>184.2</v>
      </c>
      <c r="C12" s="1">
        <v>147.5</v>
      </c>
      <c r="D12" s="15">
        <v>147.5</v>
      </c>
      <c r="E12" s="15">
        <v>337.63</v>
      </c>
      <c r="F12" s="6">
        <v>251.7</v>
      </c>
      <c r="G12" s="15">
        <v>290.63</v>
      </c>
      <c r="H12" s="15">
        <v>149.9</v>
      </c>
      <c r="I12" s="15">
        <v>139.12</v>
      </c>
      <c r="J12" s="15">
        <v>195.66</v>
      </c>
      <c r="K12" s="15">
        <v>245.9</v>
      </c>
      <c r="L12" s="1">
        <v>280.67</v>
      </c>
      <c r="M12" s="15">
        <v>259.21</v>
      </c>
      <c r="N12" s="15">
        <f t="shared" si="0"/>
        <v>2629.62</v>
      </c>
    </row>
    <row r="13" spans="1:14" ht="12.75">
      <c r="A13" t="s">
        <v>16</v>
      </c>
      <c r="B13" s="15">
        <v>1592.3</v>
      </c>
      <c r="C13" s="1">
        <v>1275.1</v>
      </c>
      <c r="D13" s="15">
        <v>1275.1</v>
      </c>
      <c r="E13" s="15">
        <v>2918.65</v>
      </c>
      <c r="F13" s="6">
        <v>2175.78</v>
      </c>
      <c r="G13" s="15">
        <v>2512.31</v>
      </c>
      <c r="H13" s="15">
        <v>1295.8</v>
      </c>
      <c r="I13" s="15">
        <v>1202.62</v>
      </c>
      <c r="J13" s="15">
        <v>1691.35</v>
      </c>
      <c r="K13" s="15">
        <v>2125.63</v>
      </c>
      <c r="L13" s="1">
        <v>2426.22</v>
      </c>
      <c r="M13" s="15">
        <v>2240.75</v>
      </c>
      <c r="N13" s="15">
        <f t="shared" si="0"/>
        <v>22731.61</v>
      </c>
    </row>
    <row r="14" spans="1:14" ht="12.75">
      <c r="A14" t="s">
        <v>17</v>
      </c>
      <c r="B14" s="15">
        <v>569.82</v>
      </c>
      <c r="C14" s="1">
        <v>456.3</v>
      </c>
      <c r="D14" s="15">
        <v>456.3</v>
      </c>
      <c r="E14" s="15">
        <v>1044.46</v>
      </c>
      <c r="F14" s="6">
        <v>778.62</v>
      </c>
      <c r="G14" s="15">
        <v>899.05</v>
      </c>
      <c r="H14" s="15">
        <v>463.71</v>
      </c>
      <c r="I14" s="15">
        <v>430.37</v>
      </c>
      <c r="J14" s="15">
        <v>605.26</v>
      </c>
      <c r="K14" s="15">
        <v>760.67</v>
      </c>
      <c r="L14" s="1">
        <v>868.24</v>
      </c>
      <c r="M14" s="15">
        <v>801.87</v>
      </c>
      <c r="N14" s="15">
        <f t="shared" si="0"/>
        <v>8134.67</v>
      </c>
    </row>
    <row r="15" spans="1:14" ht="12.75">
      <c r="A15" t="s">
        <v>18</v>
      </c>
      <c r="B15" s="15">
        <v>467.14</v>
      </c>
      <c r="C15" s="1">
        <v>374.08</v>
      </c>
      <c r="D15" s="15">
        <v>374.08</v>
      </c>
      <c r="E15" s="15">
        <v>856.25</v>
      </c>
      <c r="F15" s="6">
        <v>638.32</v>
      </c>
      <c r="G15" s="15">
        <v>737.04</v>
      </c>
      <c r="H15" s="15">
        <v>380.15</v>
      </c>
      <c r="I15" s="15">
        <v>352.82</v>
      </c>
      <c r="J15" s="15">
        <v>496.2</v>
      </c>
      <c r="K15" s="15">
        <v>623.6</v>
      </c>
      <c r="L15" s="1">
        <v>711.79</v>
      </c>
      <c r="M15" s="15">
        <v>657.38</v>
      </c>
      <c r="N15" s="15">
        <f t="shared" si="0"/>
        <v>6668.85</v>
      </c>
    </row>
    <row r="16" spans="1:14" ht="12.75">
      <c r="A16" t="s">
        <v>19</v>
      </c>
      <c r="B16" s="15">
        <v>4785.42</v>
      </c>
      <c r="C16" s="1">
        <v>3832.12</v>
      </c>
      <c r="D16" s="15">
        <v>3832.12</v>
      </c>
      <c r="E16" s="15">
        <v>8771.56</v>
      </c>
      <c r="F16" s="6">
        <v>6538.99</v>
      </c>
      <c r="G16" s="15">
        <v>7550.37</v>
      </c>
      <c r="H16" s="15">
        <v>3894.34</v>
      </c>
      <c r="I16" s="15">
        <v>3614.29</v>
      </c>
      <c r="J16" s="15">
        <v>5083.09</v>
      </c>
      <c r="K16" s="15">
        <v>6388.26</v>
      </c>
      <c r="L16" s="1">
        <v>7291.64</v>
      </c>
      <c r="M16" s="15">
        <v>6734.25</v>
      </c>
      <c r="N16" s="15">
        <f t="shared" si="0"/>
        <v>68316.45000000001</v>
      </c>
    </row>
    <row r="17" spans="1:14" ht="12.75">
      <c r="A17" t="s">
        <v>20</v>
      </c>
      <c r="B17" s="15">
        <v>428.58</v>
      </c>
      <c r="C17" s="1">
        <v>343.2</v>
      </c>
      <c r="D17" s="15">
        <v>343.2</v>
      </c>
      <c r="E17" s="15">
        <v>785.57</v>
      </c>
      <c r="F17" s="6">
        <v>585.62</v>
      </c>
      <c r="G17" s="15">
        <v>676.2</v>
      </c>
      <c r="H17" s="15">
        <v>348.77</v>
      </c>
      <c r="I17" s="15">
        <v>323.69</v>
      </c>
      <c r="J17" s="15">
        <v>455.24</v>
      </c>
      <c r="K17" s="15">
        <v>572.12</v>
      </c>
      <c r="L17" s="1">
        <v>653.03</v>
      </c>
      <c r="M17" s="15">
        <v>603.11</v>
      </c>
      <c r="N17" s="15">
        <f t="shared" si="0"/>
        <v>6118.329999999999</v>
      </c>
    </row>
    <row r="18" spans="1:14" ht="12.75">
      <c r="A18" t="s">
        <v>21</v>
      </c>
      <c r="B18" s="15">
        <v>4056.96</v>
      </c>
      <c r="C18" s="1">
        <v>3248.77</v>
      </c>
      <c r="D18" s="15">
        <v>3248.77</v>
      </c>
      <c r="E18" s="15">
        <v>7436.31</v>
      </c>
      <c r="F18" s="6">
        <v>5543.59</v>
      </c>
      <c r="G18" s="15">
        <v>6401.01</v>
      </c>
      <c r="H18" s="15">
        <v>3301.52</v>
      </c>
      <c r="I18" s="15">
        <v>3064.11</v>
      </c>
      <c r="J18" s="15">
        <v>4309.32</v>
      </c>
      <c r="K18" s="15">
        <v>5415.81</v>
      </c>
      <c r="L18" s="1">
        <v>6181.67</v>
      </c>
      <c r="M18" s="15">
        <v>5709.13</v>
      </c>
      <c r="N18" s="15">
        <f t="shared" si="0"/>
        <v>57916.969999999994</v>
      </c>
    </row>
    <row r="19" spans="1:14" ht="12.75">
      <c r="A19" t="s">
        <v>22</v>
      </c>
      <c r="B19" s="15">
        <v>642.36</v>
      </c>
      <c r="C19" s="1">
        <v>514.4</v>
      </c>
      <c r="D19" s="15">
        <v>514.4</v>
      </c>
      <c r="E19" s="15">
        <v>1177.43</v>
      </c>
      <c r="F19" s="6">
        <v>877.75</v>
      </c>
      <c r="G19" s="15">
        <v>1013.51</v>
      </c>
      <c r="H19" s="15">
        <v>522.75</v>
      </c>
      <c r="I19" s="15">
        <v>485.16</v>
      </c>
      <c r="J19" s="15">
        <v>682.32</v>
      </c>
      <c r="K19" s="15">
        <v>857.51</v>
      </c>
      <c r="L19" s="1">
        <v>978.78</v>
      </c>
      <c r="M19" s="15">
        <v>903.96</v>
      </c>
      <c r="N19" s="15">
        <f t="shared" si="0"/>
        <v>9170.330000000002</v>
      </c>
    </row>
    <row r="20" spans="1:14" ht="12.75">
      <c r="A20" t="s">
        <v>23</v>
      </c>
      <c r="B20" s="15">
        <v>375.82</v>
      </c>
      <c r="C20" s="1">
        <v>300.95</v>
      </c>
      <c r="D20" s="15">
        <v>300.95</v>
      </c>
      <c r="E20" s="15">
        <v>688.86</v>
      </c>
      <c r="F20" s="6">
        <v>513.53</v>
      </c>
      <c r="G20" s="15">
        <v>592.96</v>
      </c>
      <c r="H20" s="15">
        <v>305.84</v>
      </c>
      <c r="I20" s="15">
        <v>283.84</v>
      </c>
      <c r="J20" s="15">
        <v>399.19</v>
      </c>
      <c r="K20" s="15">
        <v>501.69</v>
      </c>
      <c r="L20" s="1">
        <v>572.64</v>
      </c>
      <c r="M20" s="15">
        <v>528.87</v>
      </c>
      <c r="N20" s="15">
        <f t="shared" si="0"/>
        <v>5365.14</v>
      </c>
    </row>
    <row r="21" spans="1:14" ht="12.75">
      <c r="A21" t="s">
        <v>24</v>
      </c>
      <c r="B21" s="15">
        <v>39175.89</v>
      </c>
      <c r="C21" s="1">
        <v>31371.65</v>
      </c>
      <c r="D21" s="15">
        <v>31371.65</v>
      </c>
      <c r="E21" s="15">
        <v>71808.45</v>
      </c>
      <c r="F21" s="6">
        <v>53531.45</v>
      </c>
      <c r="G21" s="15">
        <v>61811.13</v>
      </c>
      <c r="H21" s="15">
        <v>31881.01</v>
      </c>
      <c r="I21" s="15">
        <v>29588.42</v>
      </c>
      <c r="J21" s="15">
        <v>41612.77</v>
      </c>
      <c r="K21" s="15">
        <v>52297.53</v>
      </c>
      <c r="L21" s="1">
        <v>59693.06</v>
      </c>
      <c r="M21" s="15">
        <v>55129.95</v>
      </c>
      <c r="N21" s="15">
        <f t="shared" si="0"/>
        <v>559272.9600000001</v>
      </c>
    </row>
    <row r="22" spans="1:14" ht="12.75">
      <c r="A22" t="s">
        <v>25</v>
      </c>
      <c r="B22" s="15">
        <v>910.92</v>
      </c>
      <c r="C22" s="15">
        <v>729.46</v>
      </c>
      <c r="D22" s="15">
        <v>729.46</v>
      </c>
      <c r="E22" s="15">
        <v>1669.69</v>
      </c>
      <c r="F22" s="54">
        <v>1244.72</v>
      </c>
      <c r="G22" s="15">
        <v>1437.24</v>
      </c>
      <c r="H22" s="15">
        <v>741.3</v>
      </c>
      <c r="I22" s="15">
        <v>687.99</v>
      </c>
      <c r="J22" s="15">
        <v>967.58</v>
      </c>
      <c r="K22" s="15">
        <v>1216.03</v>
      </c>
      <c r="L22" s="16">
        <v>1387.99</v>
      </c>
      <c r="M22" s="15">
        <v>1281.89</v>
      </c>
      <c r="N22" s="15">
        <f t="shared" si="0"/>
        <v>13004.27</v>
      </c>
    </row>
    <row r="23" spans="2:14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t="s">
        <v>8</v>
      </c>
      <c r="B24" s="17">
        <f aca="true" t="shared" si="1" ref="B24:M24">SUM(B6:B23)</f>
        <v>251908.30000000002</v>
      </c>
      <c r="C24" s="17">
        <f t="shared" si="1"/>
        <v>201725.57</v>
      </c>
      <c r="D24" s="17">
        <f t="shared" si="1"/>
        <v>201725.57</v>
      </c>
      <c r="E24" s="17">
        <f t="shared" si="1"/>
        <v>461741.81000000006</v>
      </c>
      <c r="F24" s="17">
        <f t="shared" si="1"/>
        <v>344217.29</v>
      </c>
      <c r="G24" s="17">
        <f t="shared" si="1"/>
        <v>397457.16</v>
      </c>
      <c r="H24" s="17">
        <f t="shared" si="1"/>
        <v>205000.85999999993</v>
      </c>
      <c r="I24" s="17">
        <f t="shared" si="1"/>
        <v>190259.12</v>
      </c>
      <c r="J24" s="17">
        <f t="shared" si="1"/>
        <v>267577.9300000001</v>
      </c>
      <c r="K24" s="17">
        <f t="shared" si="1"/>
        <v>336282.93000000005</v>
      </c>
      <c r="L24" s="17">
        <f t="shared" si="1"/>
        <v>383837.58</v>
      </c>
      <c r="M24" s="17">
        <f t="shared" si="1"/>
        <v>354495.92</v>
      </c>
      <c r="N24" s="17">
        <f>SUM(N6:N22)</f>
        <v>3596230.040000001</v>
      </c>
    </row>
    <row r="25" spans="2:14" ht="12.75">
      <c r="B25" s="15"/>
      <c r="K25" t="s">
        <v>247</v>
      </c>
      <c r="N25" s="15"/>
    </row>
    <row r="26" spans="1:14" ht="12.75">
      <c r="A26" t="s">
        <v>52</v>
      </c>
      <c r="B26" s="39">
        <v>3456242.25</v>
      </c>
      <c r="C26" s="39">
        <v>2836446.83</v>
      </c>
      <c r="D26" s="15">
        <v>3318973.35</v>
      </c>
      <c r="E26" s="15">
        <v>4047125.43</v>
      </c>
      <c r="F26" s="39">
        <v>3655636.43</v>
      </c>
      <c r="G26" s="15">
        <v>4112193.61</v>
      </c>
      <c r="H26" s="15">
        <v>2719214.26</v>
      </c>
      <c r="I26" s="15">
        <v>2508883.06</v>
      </c>
      <c r="J26" s="15">
        <v>3358249.14</v>
      </c>
      <c r="K26" s="15">
        <v>3831246.91</v>
      </c>
      <c r="L26" s="15">
        <v>4077498.07</v>
      </c>
      <c r="M26" s="39">
        <v>3916826.29</v>
      </c>
      <c r="N26" s="15">
        <f>SUM(B26:M26)</f>
        <v>41838535.629999995</v>
      </c>
    </row>
    <row r="27" spans="1:14" ht="12.75">
      <c r="A27" t="s">
        <v>53</v>
      </c>
      <c r="B27" s="39">
        <v>251908.3</v>
      </c>
      <c r="C27" s="15">
        <v>60517.68</v>
      </c>
      <c r="D27" s="15">
        <v>85493</v>
      </c>
      <c r="E27" s="15">
        <v>113547.17</v>
      </c>
      <c r="F27" s="15">
        <v>103265.11</v>
      </c>
      <c r="G27" s="15">
        <v>119237.17</v>
      </c>
      <c r="H27" s="15">
        <v>61500.29</v>
      </c>
      <c r="I27" s="15">
        <v>57077.72</v>
      </c>
      <c r="J27" s="15">
        <v>80273.38</v>
      </c>
      <c r="K27" s="15">
        <v>100884.87</v>
      </c>
      <c r="L27" s="15">
        <v>115151.29</v>
      </c>
      <c r="M27" s="15">
        <v>106348.78</v>
      </c>
      <c r="N27" s="15">
        <f>SUM(B27:M27)</f>
        <v>1255204.76</v>
      </c>
    </row>
    <row r="28" ht="12.75">
      <c r="N28" s="15"/>
    </row>
    <row r="29" spans="1:14" ht="13.5" thickBot="1">
      <c r="A29" t="s">
        <v>54</v>
      </c>
      <c r="B29" s="29">
        <f>SUM(B24:B27)</f>
        <v>3960058.8499999996</v>
      </c>
      <c r="C29" s="29">
        <f aca="true" t="shared" si="2" ref="C29:N29">SUM(C24:C27)</f>
        <v>3098690.08</v>
      </c>
      <c r="D29" s="29">
        <f t="shared" si="2"/>
        <v>3606191.92</v>
      </c>
      <c r="E29" s="29">
        <f t="shared" si="2"/>
        <v>4622414.41</v>
      </c>
      <c r="F29" s="29">
        <f t="shared" si="2"/>
        <v>4103118.83</v>
      </c>
      <c r="G29" s="29">
        <f t="shared" si="2"/>
        <v>4628887.9399999995</v>
      </c>
      <c r="H29" s="29">
        <f t="shared" si="2"/>
        <v>2985715.4099999997</v>
      </c>
      <c r="I29" s="29">
        <f t="shared" si="2"/>
        <v>2756219.9000000004</v>
      </c>
      <c r="J29" s="29">
        <f t="shared" si="2"/>
        <v>3706100.45</v>
      </c>
      <c r="K29" s="29">
        <f t="shared" si="2"/>
        <v>4268414.71</v>
      </c>
      <c r="L29" s="29">
        <f t="shared" si="2"/>
        <v>4576486.9399999995</v>
      </c>
      <c r="M29" s="29">
        <f t="shared" si="2"/>
        <v>4377670.99</v>
      </c>
      <c r="N29" s="29">
        <f t="shared" si="2"/>
        <v>46689970.42999999</v>
      </c>
    </row>
    <row r="30" ht="13.5" thickTop="1">
      <c r="N30" s="15"/>
    </row>
    <row r="31" spans="1:14" ht="12.75">
      <c r="A31" t="s">
        <v>248</v>
      </c>
      <c r="B31" s="15">
        <v>176150</v>
      </c>
      <c r="C31" s="15">
        <v>3275</v>
      </c>
      <c r="D31" s="15">
        <v>1806.25</v>
      </c>
      <c r="E31" s="15">
        <v>2475</v>
      </c>
      <c r="F31" s="15">
        <v>1656.25</v>
      </c>
      <c r="G31" s="15">
        <v>2275</v>
      </c>
      <c r="H31" s="15">
        <v>3925</v>
      </c>
      <c r="I31" s="15">
        <v>4006.25</v>
      </c>
      <c r="J31" s="15">
        <v>1487.5</v>
      </c>
      <c r="K31" s="15">
        <v>956.25</v>
      </c>
      <c r="L31" s="15">
        <v>237.5</v>
      </c>
      <c r="M31" s="15">
        <v>100</v>
      </c>
      <c r="N31" s="15">
        <f aca="true" t="shared" si="3" ref="N31:N36">SUM(B31:M31)</f>
        <v>198350</v>
      </c>
    </row>
    <row r="32" ht="12.75">
      <c r="N32" s="15">
        <f t="shared" si="3"/>
        <v>0</v>
      </c>
    </row>
    <row r="33" spans="1:14" ht="12.75">
      <c r="A33" t="s">
        <v>55</v>
      </c>
      <c r="B33" s="31">
        <f>749820.93+6242005.33</f>
        <v>6991826.26</v>
      </c>
      <c r="C33" s="31">
        <f>768739.29+5696545.77</f>
        <v>6465285.06</v>
      </c>
      <c r="D33" s="31">
        <f>778769.79+4989012.25</f>
        <v>5767782.04</v>
      </c>
      <c r="E33" s="31">
        <f>697204.6+4969973.46</f>
        <v>5667178.06</v>
      </c>
      <c r="F33" s="31">
        <f>594087.08+4562766.75</f>
        <v>5156853.83</v>
      </c>
      <c r="G33" s="31">
        <f>693887.59+4622539.56</f>
        <v>5316427.149999999</v>
      </c>
      <c r="H33" s="31">
        <f>743554.89+4795895.68</f>
        <v>5539450.569999999</v>
      </c>
      <c r="I33" s="31">
        <f>584513.14+4084851</f>
        <v>4669364.14</v>
      </c>
      <c r="J33" s="31">
        <v>6311425.79</v>
      </c>
      <c r="K33" s="31">
        <v>6899949.6</v>
      </c>
      <c r="L33" s="31">
        <v>6359882.86</v>
      </c>
      <c r="M33" s="31">
        <v>3151999.83</v>
      </c>
      <c r="N33" s="15">
        <f t="shared" si="3"/>
        <v>68297425.19</v>
      </c>
    </row>
    <row r="34" spans="1:14" ht="12.75">
      <c r="A34" t="s">
        <v>56</v>
      </c>
      <c r="B34" s="31">
        <v>770148.88</v>
      </c>
      <c r="C34" s="31">
        <v>692521.34</v>
      </c>
      <c r="D34" s="31">
        <v>803191.57</v>
      </c>
      <c r="E34" s="31">
        <v>959937.4</v>
      </c>
      <c r="F34" s="31">
        <v>895139.26</v>
      </c>
      <c r="G34" s="31">
        <v>976032.64</v>
      </c>
      <c r="H34" s="31">
        <v>699401.51</v>
      </c>
      <c r="I34" s="31">
        <v>703473.93</v>
      </c>
      <c r="J34" s="31">
        <v>840197.53</v>
      </c>
      <c r="K34" s="31">
        <v>838620</v>
      </c>
      <c r="L34" s="31">
        <v>838031.23</v>
      </c>
      <c r="M34" s="31">
        <v>245094.41</v>
      </c>
      <c r="N34" s="15">
        <f t="shared" si="3"/>
        <v>9261789.7</v>
      </c>
    </row>
    <row r="35" spans="1:14" ht="12.75">
      <c r="A35" t="s">
        <v>57</v>
      </c>
      <c r="B35" s="31">
        <v>108128.93</v>
      </c>
      <c r="C35" s="31">
        <v>96690.72</v>
      </c>
      <c r="D35" s="31">
        <v>118982.33</v>
      </c>
      <c r="E35" s="31">
        <v>180817.77</v>
      </c>
      <c r="F35" s="31">
        <v>143477.91</v>
      </c>
      <c r="G35" s="31">
        <v>167547.39</v>
      </c>
      <c r="H35" s="31">
        <v>100837.75</v>
      </c>
      <c r="I35" s="31">
        <v>111381.32</v>
      </c>
      <c r="J35" s="31">
        <v>142566.47</v>
      </c>
      <c r="K35" s="31">
        <v>132277.86</v>
      </c>
      <c r="L35" s="31">
        <v>148051.54</v>
      </c>
      <c r="M35" s="31">
        <v>18364.09</v>
      </c>
      <c r="N35" s="15">
        <f t="shared" si="3"/>
        <v>1469124.0800000003</v>
      </c>
    </row>
    <row r="36" spans="1:14" ht="12.75">
      <c r="A36" t="s">
        <v>58</v>
      </c>
      <c r="B36" s="32">
        <v>505055.11</v>
      </c>
      <c r="C36" s="32">
        <v>404426.7</v>
      </c>
      <c r="D36" s="32">
        <v>571992.95</v>
      </c>
      <c r="E36" s="32">
        <v>758792.89</v>
      </c>
      <c r="F36" s="32">
        <v>690323.03</v>
      </c>
      <c r="G36" s="32">
        <v>796681.36</v>
      </c>
      <c r="H36" s="32">
        <v>410909.5</v>
      </c>
      <c r="I36" s="32">
        <v>381441.17</v>
      </c>
      <c r="J36" s="32">
        <v>536745.13</v>
      </c>
      <c r="K36" s="32">
        <v>674561.08</v>
      </c>
      <c r="L36" s="32">
        <v>767322.57</v>
      </c>
      <c r="M36" s="32">
        <v>71960.74</v>
      </c>
      <c r="N36" s="33">
        <f t="shared" si="3"/>
        <v>6570212.23</v>
      </c>
    </row>
    <row r="37" spans="1:14" ht="12.75">
      <c r="A37" t="s">
        <v>59</v>
      </c>
      <c r="B37" s="31">
        <f>SUM(B33:B36)</f>
        <v>8375159.18</v>
      </c>
      <c r="C37" s="31">
        <f aca="true" t="shared" si="4" ref="C37:N37">SUM(C33:C36)</f>
        <v>7658923.819999999</v>
      </c>
      <c r="D37" s="31">
        <f t="shared" si="4"/>
        <v>7261948.890000001</v>
      </c>
      <c r="E37" s="31">
        <f t="shared" si="4"/>
        <v>7566726.119999999</v>
      </c>
      <c r="F37" s="31">
        <f t="shared" si="4"/>
        <v>6885794.03</v>
      </c>
      <c r="G37" s="31">
        <f t="shared" si="4"/>
        <v>7256688.539999999</v>
      </c>
      <c r="H37" s="31">
        <f t="shared" si="4"/>
        <v>6750599.329999999</v>
      </c>
      <c r="I37" s="31">
        <f t="shared" si="4"/>
        <v>5865660.56</v>
      </c>
      <c r="J37" s="31">
        <f t="shared" si="4"/>
        <v>7830934.92</v>
      </c>
      <c r="K37" s="31">
        <f t="shared" si="4"/>
        <v>8545408.54</v>
      </c>
      <c r="L37" s="31">
        <f t="shared" si="4"/>
        <v>8113288.2</v>
      </c>
      <c r="M37" s="31">
        <f t="shared" si="4"/>
        <v>3487419.0700000003</v>
      </c>
      <c r="N37" s="64">
        <f t="shared" si="4"/>
        <v>85598551.2</v>
      </c>
    </row>
    <row r="38" ht="12.75">
      <c r="L38" s="31"/>
    </row>
    <row r="39" ht="12.75">
      <c r="A39" t="str">
        <f ca="1">CELL("filename")</f>
        <v>S:\Div - Adm Svc\Distribution &amp; Statistics\Distributions\WEB\[Consolidated_Tax_14 June Roll.xls]CIG TAX</v>
      </c>
    </row>
  </sheetData>
  <sheetProtection/>
  <printOptions horizontalCentered="1"/>
  <pageMargins left="0" right="0" top="0.5" bottom="0.5" header="0.5" footer="0.5"/>
  <pageSetup fitToHeight="1" fitToWidth="1" horizontalDpi="600" verticalDpi="600" orientation="landscape" paperSize="5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zoomScalePageLayoutView="0" workbookViewId="0" topLeftCell="A1">
      <selection activeCell="L28" sqref="L28"/>
    </sheetView>
  </sheetViews>
  <sheetFormatPr defaultColWidth="9.140625" defaultRowHeight="12.75"/>
  <cols>
    <col min="1" max="1" width="14.421875" style="0" customWidth="1"/>
    <col min="2" max="2" width="14.00390625" style="0" bestFit="1" customWidth="1"/>
    <col min="3" max="3" width="12.8515625" style="0" bestFit="1" customWidth="1"/>
    <col min="4" max="4" width="14.00390625" style="0" bestFit="1" customWidth="1"/>
    <col min="5" max="6" width="12.8515625" style="0" bestFit="1" customWidth="1"/>
    <col min="7" max="7" width="14.00390625" style="0" bestFit="1" customWidth="1"/>
    <col min="8" max="9" width="12.8515625" style="0" bestFit="1" customWidth="1"/>
    <col min="10" max="10" width="14.00390625" style="0" bestFit="1" customWidth="1"/>
    <col min="11" max="12" width="12.8515625" style="0" bestFit="1" customWidth="1"/>
    <col min="13" max="13" width="14.00390625" style="0" bestFit="1" customWidth="1"/>
    <col min="14" max="14" width="14.421875" style="0" bestFit="1" customWidth="1"/>
  </cols>
  <sheetData>
    <row r="2" ht="20.25">
      <c r="A2" s="65" t="s">
        <v>257</v>
      </c>
    </row>
    <row r="4" spans="1:14" s="14" customFormat="1" ht="12.75">
      <c r="A4" s="14" t="s">
        <v>2</v>
      </c>
      <c r="B4" s="14" t="s">
        <v>26</v>
      </c>
      <c r="C4" s="14" t="s">
        <v>27</v>
      </c>
      <c r="D4" s="14" t="s">
        <v>28</v>
      </c>
      <c r="E4" s="14" t="s">
        <v>29</v>
      </c>
      <c r="F4" s="14" t="s">
        <v>30</v>
      </c>
      <c r="G4" s="14" t="s">
        <v>31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</row>
    <row r="5" ht="12.75">
      <c r="B5" s="15"/>
    </row>
    <row r="6" spans="1:14" ht="12.75">
      <c r="A6" t="s">
        <v>9</v>
      </c>
      <c r="B6" s="15">
        <v>0</v>
      </c>
      <c r="C6" s="1">
        <v>0</v>
      </c>
      <c r="D6" s="15">
        <v>66344.3</v>
      </c>
      <c r="E6" s="15">
        <v>0</v>
      </c>
      <c r="F6" s="15">
        <v>0</v>
      </c>
      <c r="G6" s="5">
        <v>76674.95</v>
      </c>
      <c r="H6" s="15">
        <v>0</v>
      </c>
      <c r="I6" s="15">
        <v>0</v>
      </c>
      <c r="J6" s="15">
        <v>76828.95</v>
      </c>
      <c r="K6" s="15">
        <v>0</v>
      </c>
      <c r="L6" s="15">
        <v>0</v>
      </c>
      <c r="M6" s="15">
        <v>68388.65</v>
      </c>
      <c r="N6" s="15">
        <f>SUM(B6:M6)</f>
        <v>288236.85</v>
      </c>
    </row>
    <row r="7" spans="1:14" ht="12.75">
      <c r="A7" t="s">
        <v>10</v>
      </c>
      <c r="B7" s="15">
        <v>0</v>
      </c>
      <c r="C7" s="1">
        <v>0</v>
      </c>
      <c r="D7" s="15">
        <v>13467.85</v>
      </c>
      <c r="E7" s="15">
        <v>0</v>
      </c>
      <c r="F7" s="15">
        <v>0</v>
      </c>
      <c r="G7" s="5">
        <v>18247.9</v>
      </c>
      <c r="H7" s="15">
        <v>0</v>
      </c>
      <c r="I7" s="15">
        <v>0</v>
      </c>
      <c r="J7" s="15">
        <v>15986.85</v>
      </c>
      <c r="K7" s="15">
        <v>0</v>
      </c>
      <c r="L7" s="15">
        <v>0</v>
      </c>
      <c r="M7" s="15">
        <v>23231.45</v>
      </c>
      <c r="N7" s="15">
        <f aca="true" t="shared" si="0" ref="N7:N22">SUM(B7:M7)</f>
        <v>70934.05</v>
      </c>
    </row>
    <row r="8" spans="1:14" ht="12.75">
      <c r="A8" t="s">
        <v>11</v>
      </c>
      <c r="B8" s="15">
        <v>0</v>
      </c>
      <c r="C8" s="1">
        <v>0</v>
      </c>
      <c r="D8" s="15">
        <v>4986967.68</v>
      </c>
      <c r="E8" s="15">
        <v>0</v>
      </c>
      <c r="F8" s="15">
        <v>0</v>
      </c>
      <c r="G8" s="5">
        <v>5040090.73</v>
      </c>
      <c r="H8" s="15">
        <v>0</v>
      </c>
      <c r="I8" s="15">
        <v>0</v>
      </c>
      <c r="J8" s="15">
        <v>4396364.86</v>
      </c>
      <c r="K8" s="15">
        <v>0</v>
      </c>
      <c r="L8" s="15">
        <v>0</v>
      </c>
      <c r="M8" s="15">
        <v>5112896.01</v>
      </c>
      <c r="N8" s="15">
        <f t="shared" si="0"/>
        <v>19536319.28</v>
      </c>
    </row>
    <row r="9" spans="1:14" ht="12.75">
      <c r="A9" t="s">
        <v>12</v>
      </c>
      <c r="B9" s="15">
        <v>0</v>
      </c>
      <c r="C9" s="1">
        <v>0</v>
      </c>
      <c r="D9" s="15">
        <v>230406</v>
      </c>
      <c r="E9" s="15">
        <v>0</v>
      </c>
      <c r="F9" s="15">
        <v>0</v>
      </c>
      <c r="G9" s="5">
        <v>172268.8</v>
      </c>
      <c r="H9" s="15">
        <v>0</v>
      </c>
      <c r="I9" s="15">
        <v>0</v>
      </c>
      <c r="J9" s="15">
        <v>102171.51</v>
      </c>
      <c r="K9" s="15">
        <v>0</v>
      </c>
      <c r="L9" s="15">
        <v>0</v>
      </c>
      <c r="M9" s="15">
        <v>202540.8</v>
      </c>
      <c r="N9" s="15">
        <f t="shared" si="0"/>
        <v>707387.11</v>
      </c>
    </row>
    <row r="10" spans="1:14" ht="12.75">
      <c r="A10" t="s">
        <v>13</v>
      </c>
      <c r="B10" s="15">
        <v>29882.05</v>
      </c>
      <c r="C10" s="1">
        <v>26530.35</v>
      </c>
      <c r="D10" s="15">
        <v>24053.45</v>
      </c>
      <c r="E10" s="15">
        <v>33723.25</v>
      </c>
      <c r="F10" s="15">
        <v>32329</v>
      </c>
      <c r="G10" s="5">
        <v>15392.85</v>
      </c>
      <c r="H10" s="15">
        <v>14654.75</v>
      </c>
      <c r="I10" s="15">
        <v>10822.9</v>
      </c>
      <c r="J10" s="15">
        <v>21610.05</v>
      </c>
      <c r="K10" s="15">
        <v>22316.8</v>
      </c>
      <c r="L10" s="15">
        <v>21106.25</v>
      </c>
      <c r="M10" s="15">
        <v>24937.55</v>
      </c>
      <c r="N10" s="15">
        <f t="shared" si="0"/>
        <v>277359.24999999994</v>
      </c>
    </row>
    <row r="11" spans="1:14" ht="12.75">
      <c r="A11" t="s">
        <v>14</v>
      </c>
      <c r="B11" s="15">
        <v>0</v>
      </c>
      <c r="C11" s="1">
        <v>0</v>
      </c>
      <c r="D11" s="15">
        <v>614.35</v>
      </c>
      <c r="E11" s="15">
        <v>0</v>
      </c>
      <c r="F11" s="15">
        <v>0</v>
      </c>
      <c r="G11" s="5">
        <v>8327.55</v>
      </c>
      <c r="H11" s="15">
        <v>0</v>
      </c>
      <c r="I11" s="15">
        <v>0</v>
      </c>
      <c r="J11" s="15">
        <v>700.7</v>
      </c>
      <c r="K11" s="15">
        <v>0</v>
      </c>
      <c r="L11" s="15">
        <v>0</v>
      </c>
      <c r="M11" s="15">
        <v>10693.1</v>
      </c>
      <c r="N11" s="15">
        <f t="shared" si="0"/>
        <v>20335.7</v>
      </c>
    </row>
    <row r="12" spans="1:14" ht="12.75">
      <c r="A12" t="s">
        <v>15</v>
      </c>
      <c r="B12" s="15">
        <v>377.85</v>
      </c>
      <c r="C12" s="1">
        <v>477.95</v>
      </c>
      <c r="D12" s="15">
        <v>333.85</v>
      </c>
      <c r="E12" s="15">
        <v>2084.5</v>
      </c>
      <c r="F12" s="15">
        <v>754.38</v>
      </c>
      <c r="G12" s="5">
        <v>359.15</v>
      </c>
      <c r="H12" s="15">
        <v>331.1</v>
      </c>
      <c r="I12" s="15">
        <v>589.72</v>
      </c>
      <c r="J12" s="15">
        <v>331.1</v>
      </c>
      <c r="K12" s="15">
        <v>611.05</v>
      </c>
      <c r="L12" s="15">
        <v>2130.7</v>
      </c>
      <c r="M12" s="15">
        <v>710.05</v>
      </c>
      <c r="N12" s="15">
        <f t="shared" si="0"/>
        <v>9091.400000000001</v>
      </c>
    </row>
    <row r="13" spans="1:14" ht="12.75">
      <c r="A13" t="s">
        <v>16</v>
      </c>
      <c r="B13" s="15">
        <v>0</v>
      </c>
      <c r="C13" s="1">
        <v>0</v>
      </c>
      <c r="D13" s="15">
        <v>27156.8</v>
      </c>
      <c r="E13" s="15">
        <v>0</v>
      </c>
      <c r="F13" s="15">
        <v>0</v>
      </c>
      <c r="G13" s="5">
        <v>25689.94</v>
      </c>
      <c r="H13" s="15">
        <v>0</v>
      </c>
      <c r="I13" s="15">
        <v>0</v>
      </c>
      <c r="J13" s="15">
        <v>14269.2</v>
      </c>
      <c r="K13" s="15">
        <v>0</v>
      </c>
      <c r="L13" s="15">
        <v>0</v>
      </c>
      <c r="M13" s="15">
        <v>26312</v>
      </c>
      <c r="N13" s="15">
        <f t="shared" si="0"/>
        <v>93427.94</v>
      </c>
    </row>
    <row r="14" spans="1:14" ht="12.75">
      <c r="A14" t="s">
        <v>17</v>
      </c>
      <c r="B14" s="15">
        <v>2785.2</v>
      </c>
      <c r="C14" s="1">
        <v>3856.05</v>
      </c>
      <c r="D14" s="15">
        <v>1949.75</v>
      </c>
      <c r="E14" s="15">
        <v>1511.95</v>
      </c>
      <c r="F14" s="15">
        <v>2289.65</v>
      </c>
      <c r="G14" s="5">
        <v>730.4</v>
      </c>
      <c r="H14" s="15">
        <v>1780.35</v>
      </c>
      <c r="I14" s="15">
        <v>1528.45</v>
      </c>
      <c r="J14" s="15">
        <v>1860.1</v>
      </c>
      <c r="K14" s="15">
        <v>1640.1</v>
      </c>
      <c r="L14" s="15">
        <v>1804</v>
      </c>
      <c r="M14" s="15">
        <v>564.85</v>
      </c>
      <c r="N14" s="15">
        <f t="shared" si="0"/>
        <v>22300.849999999995</v>
      </c>
    </row>
    <row r="15" spans="1:14" ht="12.75">
      <c r="A15" t="s">
        <v>18</v>
      </c>
      <c r="B15" s="15">
        <v>0</v>
      </c>
      <c r="C15" s="1">
        <v>0</v>
      </c>
      <c r="D15" s="15">
        <v>3113.55</v>
      </c>
      <c r="E15" s="15">
        <v>0</v>
      </c>
      <c r="F15" s="15">
        <v>0</v>
      </c>
      <c r="G15" s="5">
        <v>3429.25</v>
      </c>
      <c r="H15" s="15">
        <v>0</v>
      </c>
      <c r="I15" s="15">
        <v>0</v>
      </c>
      <c r="J15" s="15">
        <v>2276.45</v>
      </c>
      <c r="K15" s="15">
        <v>0</v>
      </c>
      <c r="L15" s="15">
        <v>0</v>
      </c>
      <c r="M15" s="15">
        <v>3054.7</v>
      </c>
      <c r="N15" s="15">
        <f t="shared" si="0"/>
        <v>11873.95</v>
      </c>
    </row>
    <row r="16" spans="1:14" ht="12.75">
      <c r="A16" t="s">
        <v>19</v>
      </c>
      <c r="B16" s="15">
        <v>36463.9</v>
      </c>
      <c r="C16" s="1">
        <v>57621.3</v>
      </c>
      <c r="D16" s="15">
        <v>21222.85</v>
      </c>
      <c r="E16" s="15">
        <v>34160.5</v>
      </c>
      <c r="F16" s="15">
        <v>23421.75</v>
      </c>
      <c r="G16" s="5">
        <v>31664.6</v>
      </c>
      <c r="H16" s="15">
        <v>19321.5</v>
      </c>
      <c r="I16" s="15">
        <v>24159.3</v>
      </c>
      <c r="J16" s="15">
        <v>24712.05</v>
      </c>
      <c r="K16" s="15">
        <v>23938.2</v>
      </c>
      <c r="L16" s="15">
        <v>27003.9</v>
      </c>
      <c r="M16" s="15">
        <v>61663.8</v>
      </c>
      <c r="N16" s="15">
        <f t="shared" si="0"/>
        <v>385353.65</v>
      </c>
    </row>
    <row r="17" spans="1:14" ht="12.75">
      <c r="A17" t="s">
        <v>20</v>
      </c>
      <c r="B17" s="15">
        <v>0</v>
      </c>
      <c r="C17" s="1">
        <v>0</v>
      </c>
      <c r="D17" s="15">
        <v>2351.8</v>
      </c>
      <c r="E17" s="15">
        <v>0</v>
      </c>
      <c r="F17" s="15">
        <v>0</v>
      </c>
      <c r="G17" s="5">
        <v>1316.15</v>
      </c>
      <c r="H17" s="15">
        <v>0</v>
      </c>
      <c r="I17" s="15">
        <v>0</v>
      </c>
      <c r="J17" s="15">
        <v>1767.7</v>
      </c>
      <c r="K17" s="15">
        <v>0</v>
      </c>
      <c r="L17" s="15">
        <v>0</v>
      </c>
      <c r="M17" s="15">
        <v>2475.55</v>
      </c>
      <c r="N17" s="15">
        <f t="shared" si="0"/>
        <v>7911.200000000001</v>
      </c>
    </row>
    <row r="18" spans="1:14" ht="12.75">
      <c r="A18" t="s">
        <v>21</v>
      </c>
      <c r="B18" s="15">
        <v>0</v>
      </c>
      <c r="C18" s="1">
        <v>0</v>
      </c>
      <c r="D18" s="15">
        <v>49205.75</v>
      </c>
      <c r="E18" s="15">
        <v>0</v>
      </c>
      <c r="F18" s="15">
        <v>0</v>
      </c>
      <c r="G18" s="5">
        <v>35454.1</v>
      </c>
      <c r="H18" s="15">
        <v>0</v>
      </c>
      <c r="I18" s="15">
        <v>0</v>
      </c>
      <c r="J18" s="15">
        <v>44002.75</v>
      </c>
      <c r="K18" s="15">
        <v>0</v>
      </c>
      <c r="L18" s="15">
        <v>0</v>
      </c>
      <c r="M18" s="15">
        <v>46270.95</v>
      </c>
      <c r="N18" s="15">
        <f t="shared" si="0"/>
        <v>174933.55</v>
      </c>
    </row>
    <row r="19" spans="1:14" ht="12.75">
      <c r="A19" t="s">
        <v>22</v>
      </c>
      <c r="B19" s="15">
        <v>0</v>
      </c>
      <c r="C19" s="1">
        <v>0</v>
      </c>
      <c r="D19" s="15">
        <v>6546.65</v>
      </c>
      <c r="E19" s="15">
        <v>0</v>
      </c>
      <c r="F19" s="15">
        <v>0</v>
      </c>
      <c r="G19" s="5">
        <v>2101</v>
      </c>
      <c r="H19" s="15">
        <v>0</v>
      </c>
      <c r="I19" s="15">
        <v>0</v>
      </c>
      <c r="J19" s="15">
        <v>4063.4</v>
      </c>
      <c r="K19" s="15">
        <v>0</v>
      </c>
      <c r="L19" s="15">
        <v>0</v>
      </c>
      <c r="M19" s="15">
        <v>4552.35</v>
      </c>
      <c r="N19" s="15">
        <f t="shared" si="0"/>
        <v>17263.4</v>
      </c>
    </row>
    <row r="20" spans="1:14" ht="12.75">
      <c r="A20" t="s">
        <v>23</v>
      </c>
      <c r="B20" s="15">
        <v>0</v>
      </c>
      <c r="C20" s="1">
        <v>0</v>
      </c>
      <c r="D20" s="15">
        <v>28642.9</v>
      </c>
      <c r="E20" s="15">
        <v>0</v>
      </c>
      <c r="F20" s="15">
        <v>0</v>
      </c>
      <c r="G20" s="5">
        <v>10098</v>
      </c>
      <c r="H20" s="15">
        <v>0</v>
      </c>
      <c r="I20" s="15">
        <v>0</v>
      </c>
      <c r="J20" s="15">
        <v>23933.04</v>
      </c>
      <c r="K20" s="15">
        <v>0</v>
      </c>
      <c r="L20" s="15">
        <v>0</v>
      </c>
      <c r="M20" s="15">
        <v>9522.15</v>
      </c>
      <c r="N20" s="15">
        <f t="shared" si="0"/>
        <v>72196.09</v>
      </c>
    </row>
    <row r="21" spans="1:14" ht="12.75">
      <c r="A21" t="s">
        <v>24</v>
      </c>
      <c r="B21" s="15">
        <v>341684.2</v>
      </c>
      <c r="C21" s="1">
        <v>344784.65</v>
      </c>
      <c r="D21" s="15">
        <v>352952.6</v>
      </c>
      <c r="E21" s="15">
        <v>325735.85</v>
      </c>
      <c r="F21" s="15">
        <v>284703.65</v>
      </c>
      <c r="G21" s="5">
        <v>447257.7</v>
      </c>
      <c r="H21" s="15">
        <v>353844.7</v>
      </c>
      <c r="I21" s="15">
        <v>268756.4</v>
      </c>
      <c r="J21" s="15">
        <v>272178.5</v>
      </c>
      <c r="K21" s="15">
        <v>345578.2</v>
      </c>
      <c r="L21" s="15">
        <v>321853.75</v>
      </c>
      <c r="M21" s="15">
        <v>290382.65</v>
      </c>
      <c r="N21" s="15">
        <f t="shared" si="0"/>
        <v>3949712.85</v>
      </c>
    </row>
    <row r="22" spans="1:14" ht="12.75">
      <c r="A22" t="s">
        <v>25</v>
      </c>
      <c r="B22" s="15">
        <v>0</v>
      </c>
      <c r="C22" s="15">
        <v>0</v>
      </c>
      <c r="D22" s="15">
        <v>4579.3</v>
      </c>
      <c r="E22" s="15">
        <v>0</v>
      </c>
      <c r="F22" s="15">
        <v>0</v>
      </c>
      <c r="G22" s="55">
        <v>6826.6</v>
      </c>
      <c r="H22" s="15">
        <v>0</v>
      </c>
      <c r="I22" s="15">
        <v>0</v>
      </c>
      <c r="J22" s="15">
        <v>7560.3</v>
      </c>
      <c r="K22" s="15">
        <v>0</v>
      </c>
      <c r="L22" s="15">
        <v>0</v>
      </c>
      <c r="M22" s="15">
        <v>12529</v>
      </c>
      <c r="N22" s="15">
        <f t="shared" si="0"/>
        <v>31495.2</v>
      </c>
    </row>
    <row r="23" spans="2:14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3.5" thickBot="1">
      <c r="A24" t="s">
        <v>8</v>
      </c>
      <c r="B24" s="30">
        <f>SUM(B6:B23)</f>
        <v>411193.2</v>
      </c>
      <c r="C24" s="30">
        <f aca="true" t="shared" si="1" ref="C24:M24">SUM(C6:C23)</f>
        <v>433270.30000000005</v>
      </c>
      <c r="D24" s="30">
        <f t="shared" si="1"/>
        <v>5819909.429999999</v>
      </c>
      <c r="E24" s="30">
        <f t="shared" si="1"/>
        <v>397216.05</v>
      </c>
      <c r="F24" s="30">
        <f t="shared" si="1"/>
        <v>343498.43000000005</v>
      </c>
      <c r="G24" s="30">
        <f t="shared" si="1"/>
        <v>5895929.67</v>
      </c>
      <c r="H24" s="30">
        <f t="shared" si="1"/>
        <v>389932.4</v>
      </c>
      <c r="I24" s="30">
        <f t="shared" si="1"/>
        <v>305856.77</v>
      </c>
      <c r="J24" s="30">
        <f t="shared" si="1"/>
        <v>5010617.51</v>
      </c>
      <c r="K24" s="30">
        <f t="shared" si="1"/>
        <v>394084.35</v>
      </c>
      <c r="L24" s="30">
        <f t="shared" si="1"/>
        <v>373898.6</v>
      </c>
      <c r="M24" s="30">
        <f t="shared" si="1"/>
        <v>5900725.6099999985</v>
      </c>
      <c r="N24" s="30">
        <f>SUM(N6:N22)</f>
        <v>25676132.319999997</v>
      </c>
    </row>
    <row r="25" spans="2:14" ht="13.5" thickTop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2:14" ht="12.7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39" ht="12.75">
      <c r="A39" t="str">
        <f ca="1">CELL("filename")</f>
        <v>S:\Div - Adm Svc\Distribution &amp; Statistics\Distributions\WEB\[Consolidated_Tax_14 June Roll.xls]CIG TAX</v>
      </c>
    </row>
  </sheetData>
  <sheetProtection/>
  <printOptions horizontalCentered="1"/>
  <pageMargins left="0" right="0" top="0.5" bottom="0.5" header="0.5" footer="0.5"/>
  <pageSetup fitToHeight="1" fitToWidth="1" horizontalDpi="600" verticalDpi="600" orientation="landscape" paperSize="5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zoomScalePageLayoutView="0" workbookViewId="0" topLeftCell="A1">
      <selection activeCell="N25" sqref="N25"/>
    </sheetView>
  </sheetViews>
  <sheetFormatPr defaultColWidth="9.140625" defaultRowHeight="12.75"/>
  <cols>
    <col min="1" max="1" width="14.140625" style="0" customWidth="1"/>
    <col min="2" max="12" width="14.00390625" style="0" bestFit="1" customWidth="1"/>
    <col min="13" max="13" width="13.8515625" style="0" bestFit="1" customWidth="1"/>
    <col min="14" max="14" width="15.00390625" style="0" bestFit="1" customWidth="1"/>
  </cols>
  <sheetData>
    <row r="2" ht="20.25">
      <c r="A2" s="65" t="s">
        <v>258</v>
      </c>
    </row>
    <row r="4" spans="1:14" s="14" customFormat="1" ht="12.75">
      <c r="A4" s="14" t="s">
        <v>2</v>
      </c>
      <c r="B4" s="14" t="s">
        <v>26</v>
      </c>
      <c r="C4" s="14" t="s">
        <v>27</v>
      </c>
      <c r="D4" s="14" t="s">
        <v>28</v>
      </c>
      <c r="E4" s="14" t="s">
        <v>29</v>
      </c>
      <c r="F4" s="14" t="s">
        <v>30</v>
      </c>
      <c r="G4" s="14" t="s">
        <v>31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</row>
    <row r="6" spans="1:14" ht="12.75">
      <c r="A6" t="s">
        <v>9</v>
      </c>
      <c r="B6" s="15">
        <v>166166.39</v>
      </c>
      <c r="C6" s="1">
        <v>170791.74</v>
      </c>
      <c r="D6" s="15">
        <v>160364.77</v>
      </c>
      <c r="E6" s="15">
        <v>156517.23</v>
      </c>
      <c r="F6" s="15">
        <v>151462.01</v>
      </c>
      <c r="G6" s="15">
        <v>161490.98</v>
      </c>
      <c r="H6" s="15">
        <v>149074.88</v>
      </c>
      <c r="I6" s="15">
        <v>137253.32</v>
      </c>
      <c r="J6" s="15">
        <v>196466.14</v>
      </c>
      <c r="K6" s="15">
        <v>172988.82</v>
      </c>
      <c r="L6" s="1">
        <v>168216.44</v>
      </c>
      <c r="M6" s="15">
        <v>160120.05</v>
      </c>
      <c r="N6" s="15">
        <f>SUM(B6:M6)</f>
        <v>1950912.77</v>
      </c>
    </row>
    <row r="7" spans="1:14" ht="12.75">
      <c r="A7" t="s">
        <v>10</v>
      </c>
      <c r="B7" s="15">
        <v>74089.66</v>
      </c>
      <c r="C7" s="1">
        <v>72582.9</v>
      </c>
      <c r="D7" s="15">
        <v>86010.18</v>
      </c>
      <c r="E7" s="15">
        <v>82662.41</v>
      </c>
      <c r="F7" s="15">
        <v>67258.29</v>
      </c>
      <c r="G7" s="15">
        <v>100741.66</v>
      </c>
      <c r="H7" s="15">
        <v>88527.22</v>
      </c>
      <c r="I7" s="15">
        <v>94109.66</v>
      </c>
      <c r="J7" s="15">
        <v>107288.93</v>
      </c>
      <c r="K7" s="15">
        <v>93270.26</v>
      </c>
      <c r="L7" s="1">
        <v>82475.24</v>
      </c>
      <c r="M7" s="15">
        <v>83210.31</v>
      </c>
      <c r="N7" s="15">
        <f aca="true" t="shared" si="0" ref="N7:N22">SUM(B7:M7)</f>
        <v>1032226.72</v>
      </c>
    </row>
    <row r="8" spans="1:14" ht="12.75">
      <c r="A8" t="s">
        <v>11</v>
      </c>
      <c r="B8" s="15">
        <v>7168752.27</v>
      </c>
      <c r="C8" s="1">
        <v>7352067.13</v>
      </c>
      <c r="D8" s="15">
        <v>7355775.62</v>
      </c>
      <c r="E8" s="15">
        <v>7021678.52</v>
      </c>
      <c r="F8" s="15">
        <v>6558387.06</v>
      </c>
      <c r="G8" s="15">
        <v>7744622.23</v>
      </c>
      <c r="H8" s="15">
        <v>7432304.85</v>
      </c>
      <c r="I8" s="15">
        <v>6456577.03</v>
      </c>
      <c r="J8" s="15">
        <v>8457709.89</v>
      </c>
      <c r="K8" s="15">
        <v>7568250.08</v>
      </c>
      <c r="L8" s="1">
        <v>7606857.5</v>
      </c>
      <c r="M8" s="15">
        <v>7575763.89</v>
      </c>
      <c r="N8" s="15">
        <f t="shared" si="0"/>
        <v>88298746.07000001</v>
      </c>
    </row>
    <row r="9" spans="1:14" ht="12.75">
      <c r="A9" t="s">
        <v>12</v>
      </c>
      <c r="B9" s="15">
        <v>181081.74</v>
      </c>
      <c r="C9" s="1">
        <v>175983.49</v>
      </c>
      <c r="D9" s="15">
        <v>190095.57</v>
      </c>
      <c r="E9" s="15">
        <v>184163.5</v>
      </c>
      <c r="F9" s="15">
        <v>153020.21</v>
      </c>
      <c r="G9" s="15">
        <v>182589.73</v>
      </c>
      <c r="H9" s="15">
        <v>173120.06</v>
      </c>
      <c r="I9" s="15">
        <v>146705.06</v>
      </c>
      <c r="J9" s="15">
        <v>184465.29</v>
      </c>
      <c r="K9" s="15">
        <v>198271.87</v>
      </c>
      <c r="L9" s="1">
        <v>186182.18</v>
      </c>
      <c r="M9" s="15">
        <v>194906.59</v>
      </c>
      <c r="N9" s="15">
        <f t="shared" si="0"/>
        <v>2150585.29</v>
      </c>
    </row>
    <row r="10" spans="1:14" ht="12.75">
      <c r="A10" t="s">
        <v>13</v>
      </c>
      <c r="B10" s="15">
        <v>298851.57</v>
      </c>
      <c r="C10" s="1">
        <v>290104.15</v>
      </c>
      <c r="D10" s="15">
        <v>346485.95</v>
      </c>
      <c r="E10" s="15">
        <v>314521.3</v>
      </c>
      <c r="F10" s="15">
        <v>232043.71</v>
      </c>
      <c r="G10" s="15">
        <v>361710.92</v>
      </c>
      <c r="H10" s="15">
        <v>327280.29</v>
      </c>
      <c r="I10" s="15">
        <v>296414.42</v>
      </c>
      <c r="J10" s="15">
        <v>412131.4</v>
      </c>
      <c r="K10" s="15">
        <v>392333.6</v>
      </c>
      <c r="L10" s="1">
        <v>332819.11</v>
      </c>
      <c r="M10" s="15">
        <v>336430.24</v>
      </c>
      <c r="N10" s="15">
        <f t="shared" si="0"/>
        <v>3941126.659999999</v>
      </c>
    </row>
    <row r="11" spans="1:14" ht="12.75">
      <c r="A11" t="s">
        <v>14</v>
      </c>
      <c r="B11" s="15">
        <v>3197.05</v>
      </c>
      <c r="C11" s="1">
        <v>2719.6</v>
      </c>
      <c r="D11" s="15">
        <v>9069.56</v>
      </c>
      <c r="E11" s="15">
        <v>12751.44</v>
      </c>
      <c r="F11" s="15">
        <v>4923.74</v>
      </c>
      <c r="G11" s="15">
        <v>24241.51</v>
      </c>
      <c r="H11" s="15">
        <v>17337.07</v>
      </c>
      <c r="I11" s="15">
        <v>16955.73</v>
      </c>
      <c r="J11" s="15">
        <v>18010.02</v>
      </c>
      <c r="K11" s="15">
        <v>15424.7</v>
      </c>
      <c r="L11" s="1">
        <v>9302.92</v>
      </c>
      <c r="M11" s="15">
        <v>9993.52</v>
      </c>
      <c r="N11" s="15">
        <f t="shared" si="0"/>
        <v>143926.86</v>
      </c>
    </row>
    <row r="12" spans="1:14" ht="12.75">
      <c r="A12" t="s">
        <v>15</v>
      </c>
      <c r="B12" s="15">
        <v>15499.39</v>
      </c>
      <c r="C12" s="1">
        <v>15594.37</v>
      </c>
      <c r="D12" s="15">
        <v>19288.97</v>
      </c>
      <c r="E12" s="15">
        <v>27390.91</v>
      </c>
      <c r="F12" s="15">
        <v>12521.55</v>
      </c>
      <c r="G12" s="15">
        <v>40248.16</v>
      </c>
      <c r="H12" s="15">
        <v>29326.71</v>
      </c>
      <c r="I12" s="15">
        <v>28711.85</v>
      </c>
      <c r="J12" s="15">
        <v>30767.88</v>
      </c>
      <c r="K12" s="15">
        <v>27794.44</v>
      </c>
      <c r="L12" s="1">
        <v>17871.24</v>
      </c>
      <c r="M12" s="15">
        <v>19351.51</v>
      </c>
      <c r="N12" s="15">
        <f t="shared" si="0"/>
        <v>284366.98000000004</v>
      </c>
    </row>
    <row r="13" spans="1:14" ht="12.75">
      <c r="A13" t="s">
        <v>16</v>
      </c>
      <c r="B13" s="15">
        <v>98903.55</v>
      </c>
      <c r="C13" s="1">
        <v>93106.15</v>
      </c>
      <c r="D13" s="15">
        <v>115678.55</v>
      </c>
      <c r="E13" s="15">
        <v>119920.86</v>
      </c>
      <c r="F13" s="15">
        <v>83255.03</v>
      </c>
      <c r="G13" s="15">
        <v>151150.51</v>
      </c>
      <c r="H13" s="15">
        <v>132406.78</v>
      </c>
      <c r="I13" s="15">
        <v>126672.38</v>
      </c>
      <c r="J13" s="15">
        <v>168016.2</v>
      </c>
      <c r="K13" s="15">
        <v>134454.44</v>
      </c>
      <c r="L13" s="1">
        <v>115183.22</v>
      </c>
      <c r="M13" s="15">
        <v>109931.15</v>
      </c>
      <c r="N13" s="15">
        <f t="shared" si="0"/>
        <v>1448678.8199999998</v>
      </c>
    </row>
    <row r="14" spans="1:14" ht="12.75">
      <c r="A14" t="s">
        <v>17</v>
      </c>
      <c r="B14" s="15">
        <v>33350.48</v>
      </c>
      <c r="C14" s="1">
        <v>36078.09</v>
      </c>
      <c r="D14" s="15">
        <v>54712.5</v>
      </c>
      <c r="E14" s="15">
        <v>58474.24</v>
      </c>
      <c r="F14" s="15">
        <v>50248.27</v>
      </c>
      <c r="G14" s="15">
        <v>91214.98</v>
      </c>
      <c r="H14" s="15">
        <v>58356.88</v>
      </c>
      <c r="I14" s="15">
        <v>55466.7</v>
      </c>
      <c r="J14" s="15">
        <v>69496.25</v>
      </c>
      <c r="K14" s="15">
        <v>63015.23</v>
      </c>
      <c r="L14" s="1">
        <v>48464.99</v>
      </c>
      <c r="M14" s="15">
        <v>45289.12</v>
      </c>
      <c r="N14" s="15">
        <f t="shared" si="0"/>
        <v>664167.73</v>
      </c>
    </row>
    <row r="15" spans="1:14" ht="12.75">
      <c r="A15" t="s">
        <v>18</v>
      </c>
      <c r="B15" s="15">
        <v>18701.01</v>
      </c>
      <c r="C15" s="1">
        <v>19531.78</v>
      </c>
      <c r="D15" s="15">
        <v>28001.07</v>
      </c>
      <c r="E15" s="15">
        <v>33793.14</v>
      </c>
      <c r="F15" s="15">
        <v>18072.22</v>
      </c>
      <c r="G15" s="15">
        <v>47492.5</v>
      </c>
      <c r="H15" s="15">
        <v>38432.549999999996</v>
      </c>
      <c r="I15" s="15">
        <v>35251.6</v>
      </c>
      <c r="J15" s="15">
        <v>39698.43</v>
      </c>
      <c r="K15" s="15">
        <v>36007.66</v>
      </c>
      <c r="L15" s="1">
        <v>26529.38</v>
      </c>
      <c r="M15" s="15">
        <v>29410.1</v>
      </c>
      <c r="N15" s="15">
        <f t="shared" si="0"/>
        <v>370921.43999999994</v>
      </c>
    </row>
    <row r="16" spans="1:14" ht="12.75">
      <c r="A16" t="s">
        <v>19</v>
      </c>
      <c r="B16" s="15">
        <v>186722.49</v>
      </c>
      <c r="C16" s="1">
        <v>194056.17</v>
      </c>
      <c r="D16" s="15">
        <v>187346.81</v>
      </c>
      <c r="E16" s="15">
        <v>197021.07</v>
      </c>
      <c r="F16" s="15">
        <v>163018.3</v>
      </c>
      <c r="G16" s="15">
        <v>184176.42</v>
      </c>
      <c r="H16" s="15">
        <v>188597.4</v>
      </c>
      <c r="I16" s="15">
        <v>185201.08</v>
      </c>
      <c r="J16" s="15">
        <v>220954.29</v>
      </c>
      <c r="K16" s="15">
        <v>198338.72</v>
      </c>
      <c r="L16" s="1">
        <v>184344.75</v>
      </c>
      <c r="M16" s="15">
        <v>197726.88</v>
      </c>
      <c r="N16" s="15">
        <f t="shared" si="0"/>
        <v>2287504.38</v>
      </c>
    </row>
    <row r="17" spans="1:14" ht="12.75">
      <c r="A17" t="s">
        <v>20</v>
      </c>
      <c r="B17" s="15">
        <v>17245.07</v>
      </c>
      <c r="C17" s="1">
        <v>20715.45</v>
      </c>
      <c r="D17" s="15">
        <v>23703.98</v>
      </c>
      <c r="E17" s="15">
        <v>31263.66</v>
      </c>
      <c r="F17" s="15">
        <v>16414.6</v>
      </c>
      <c r="G17" s="15">
        <v>42913.07</v>
      </c>
      <c r="H17" s="15">
        <v>32716.37</v>
      </c>
      <c r="I17" s="15">
        <v>32265.11</v>
      </c>
      <c r="J17" s="15">
        <v>41212.01</v>
      </c>
      <c r="K17" s="15">
        <v>32445.7</v>
      </c>
      <c r="L17" s="1">
        <v>28271.77</v>
      </c>
      <c r="M17" s="15">
        <v>25021.04</v>
      </c>
      <c r="N17" s="15">
        <f t="shared" si="0"/>
        <v>344187.83</v>
      </c>
    </row>
    <row r="18" spans="1:14" ht="12.75">
      <c r="A18" t="s">
        <v>21</v>
      </c>
      <c r="B18" s="15">
        <v>172046.96</v>
      </c>
      <c r="C18" s="1">
        <v>177213.41</v>
      </c>
      <c r="D18" s="15">
        <v>177567.93</v>
      </c>
      <c r="E18" s="15">
        <v>180876.08</v>
      </c>
      <c r="F18" s="15">
        <v>142617.82</v>
      </c>
      <c r="G18" s="15">
        <v>209142.84</v>
      </c>
      <c r="H18" s="15">
        <v>169873.94999999998</v>
      </c>
      <c r="I18" s="15">
        <v>170731.23</v>
      </c>
      <c r="J18" s="15">
        <v>211939.61</v>
      </c>
      <c r="K18" s="15">
        <v>194341.52</v>
      </c>
      <c r="L18" s="1">
        <v>182198.94</v>
      </c>
      <c r="M18" s="15">
        <v>179007.29</v>
      </c>
      <c r="N18" s="15">
        <f t="shared" si="0"/>
        <v>2167557.58</v>
      </c>
    </row>
    <row r="19" spans="1:14" ht="12.75">
      <c r="A19" t="s">
        <v>22</v>
      </c>
      <c r="B19" s="15">
        <v>16680.65</v>
      </c>
      <c r="C19" s="1">
        <v>17228.77</v>
      </c>
      <c r="D19" s="15">
        <v>31798.47</v>
      </c>
      <c r="E19" s="15">
        <v>43091.13</v>
      </c>
      <c r="F19" s="15">
        <v>23706.85</v>
      </c>
      <c r="G19" s="15">
        <v>79069.49</v>
      </c>
      <c r="H19" s="15">
        <v>53870.009999999995</v>
      </c>
      <c r="I19" s="15">
        <v>52743.64</v>
      </c>
      <c r="J19" s="15">
        <v>61382.66</v>
      </c>
      <c r="K19" s="15">
        <v>50092.38</v>
      </c>
      <c r="L19" s="1">
        <v>33988.83</v>
      </c>
      <c r="M19" s="15">
        <v>34601.13</v>
      </c>
      <c r="N19" s="15">
        <f t="shared" si="0"/>
        <v>498254.01000000007</v>
      </c>
    </row>
    <row r="20" spans="1:14" ht="12.75">
      <c r="A20" t="s">
        <v>23</v>
      </c>
      <c r="B20" s="15">
        <v>22554.94</v>
      </c>
      <c r="C20" s="1">
        <v>27781.25</v>
      </c>
      <c r="D20" s="15">
        <v>24988.91</v>
      </c>
      <c r="E20" s="15">
        <v>23373.99</v>
      </c>
      <c r="F20" s="15">
        <v>16169.33</v>
      </c>
      <c r="G20" s="15">
        <v>21167.79</v>
      </c>
      <c r="H20" s="15">
        <v>22118.01</v>
      </c>
      <c r="I20" s="15">
        <v>19283.13</v>
      </c>
      <c r="J20" s="15">
        <v>29531.61</v>
      </c>
      <c r="K20" s="15">
        <v>25883.9</v>
      </c>
      <c r="L20" s="1">
        <v>26015.8</v>
      </c>
      <c r="M20" s="15">
        <v>26054.53</v>
      </c>
      <c r="N20" s="15">
        <f t="shared" si="0"/>
        <v>284923.19</v>
      </c>
    </row>
    <row r="21" spans="1:14" ht="12.75">
      <c r="A21" t="s">
        <v>24</v>
      </c>
      <c r="B21" s="15">
        <v>1763235.42</v>
      </c>
      <c r="C21" s="1">
        <v>1758058.4</v>
      </c>
      <c r="D21" s="15">
        <v>1756292.2999999998</v>
      </c>
      <c r="E21" s="15">
        <v>1679791.04</v>
      </c>
      <c r="F21" s="15">
        <v>1589369.92</v>
      </c>
      <c r="G21" s="15">
        <v>1822511.42</v>
      </c>
      <c r="H21" s="15">
        <v>1716227.7099999997</v>
      </c>
      <c r="I21" s="15">
        <v>1533055.71</v>
      </c>
      <c r="J21" s="15">
        <v>1963621.24</v>
      </c>
      <c r="K21" s="15">
        <v>1821530.92</v>
      </c>
      <c r="L21" s="1">
        <v>1859801.79</v>
      </c>
      <c r="M21" s="15">
        <v>1904633.41</v>
      </c>
      <c r="N21" s="15">
        <f t="shared" si="0"/>
        <v>21168129.279999997</v>
      </c>
    </row>
    <row r="22" spans="1:14" ht="12.75">
      <c r="A22" t="s">
        <v>25</v>
      </c>
      <c r="B22" s="33">
        <v>45351.53</v>
      </c>
      <c r="C22" s="16">
        <v>47104.35</v>
      </c>
      <c r="D22" s="33">
        <v>61279.59</v>
      </c>
      <c r="E22" s="33">
        <v>68498.53</v>
      </c>
      <c r="F22" s="33">
        <v>45972.61</v>
      </c>
      <c r="G22" s="33">
        <v>98626.75</v>
      </c>
      <c r="H22" s="33">
        <v>74321.72</v>
      </c>
      <c r="I22" s="33">
        <v>71762.43</v>
      </c>
      <c r="J22" s="33">
        <v>89217.03</v>
      </c>
      <c r="K22" s="33">
        <v>76029.47</v>
      </c>
      <c r="L22" s="16">
        <v>58810.12</v>
      </c>
      <c r="M22" s="33">
        <v>63046.41</v>
      </c>
      <c r="N22" s="33">
        <f t="shared" si="0"/>
        <v>800020.5399999999</v>
      </c>
    </row>
    <row r="23" spans="2:14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t="s">
        <v>8</v>
      </c>
      <c r="B24" s="15">
        <f>SUM(B6:B23)</f>
        <v>10282430.17</v>
      </c>
      <c r="C24" s="15">
        <f aca="true" t="shared" si="1" ref="C24:M24">SUM(C6:C23)</f>
        <v>10470717.2</v>
      </c>
      <c r="D24" s="15">
        <f t="shared" si="1"/>
        <v>10628460.73</v>
      </c>
      <c r="E24" s="15">
        <f t="shared" si="1"/>
        <v>10235789.049999999</v>
      </c>
      <c r="F24" s="15">
        <f t="shared" si="1"/>
        <v>9328461.519999998</v>
      </c>
      <c r="G24" s="15">
        <f t="shared" si="1"/>
        <v>11363110.96</v>
      </c>
      <c r="H24" s="15">
        <f t="shared" si="1"/>
        <v>10703892.459999999</v>
      </c>
      <c r="I24" s="15">
        <f t="shared" si="1"/>
        <v>9459160.08</v>
      </c>
      <c r="J24" s="15">
        <f t="shared" si="1"/>
        <v>12301908.879999997</v>
      </c>
      <c r="K24" s="15">
        <f t="shared" si="1"/>
        <v>11100473.71</v>
      </c>
      <c r="L24" s="15">
        <f t="shared" si="1"/>
        <v>10967334.22</v>
      </c>
      <c r="M24" s="15">
        <f t="shared" si="1"/>
        <v>10994497.169999998</v>
      </c>
      <c r="N24" s="15">
        <f>SUM(N6:N22)</f>
        <v>127836236.15</v>
      </c>
    </row>
    <row r="25" spans="2:14" ht="12.7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39" ht="12.75">
      <c r="A39" t="str">
        <f ca="1">CELL("filename")</f>
        <v>S:\Div - Adm Svc\Distribution &amp; Statistics\Distributions\WEB\[Consolidated_Tax_14 June Roll.xls]CIG TAX</v>
      </c>
    </row>
  </sheetData>
  <sheetProtection/>
  <printOptions horizontalCentered="1"/>
  <pageMargins left="0" right="0" top="0.5" bottom="0.5" header="0.5" footer="0.5"/>
  <pageSetup fitToHeight="1" fitToWidth="1" horizontalDpi="600" verticalDpi="600" orientation="landscape" paperSize="5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2"/>
  <sheetViews>
    <sheetView zoomScalePageLayoutView="0" workbookViewId="0" topLeftCell="A1">
      <pane xSplit="1" ySplit="3" topLeftCell="B4" activePane="bottomRight" state="frozen"/>
      <selection pane="topLeft" activeCell="J25" sqref="J25"/>
      <selection pane="topRight" activeCell="J25" sqref="J25"/>
      <selection pane="bottomLeft" activeCell="J25" sqref="J25"/>
      <selection pane="bottomRight" activeCell="N5" sqref="N5"/>
    </sheetView>
  </sheetViews>
  <sheetFormatPr defaultColWidth="9.140625" defaultRowHeight="12.75"/>
  <cols>
    <col min="1" max="1" width="31.28125" style="35" customWidth="1"/>
    <col min="2" max="2" width="16.57421875" style="35" bestFit="1" customWidth="1"/>
    <col min="3" max="3" width="13.421875" style="34" bestFit="1" customWidth="1"/>
    <col min="4" max="6" width="13.57421875" style="35" bestFit="1" customWidth="1"/>
    <col min="7" max="7" width="13.57421875" style="34" bestFit="1" customWidth="1"/>
    <col min="8" max="8" width="13.57421875" style="35" bestFit="1" customWidth="1"/>
    <col min="9" max="9" width="13.57421875" style="37" bestFit="1" customWidth="1"/>
    <col min="10" max="10" width="13.421875" style="34" bestFit="1" customWidth="1"/>
    <col min="11" max="11" width="13.421875" style="35" bestFit="1" customWidth="1"/>
    <col min="12" max="13" width="13.57421875" style="35" bestFit="1" customWidth="1"/>
    <col min="14" max="14" width="16.140625" style="34" bestFit="1" customWidth="1"/>
    <col min="15" max="15" width="13.57421875" style="34" bestFit="1" customWidth="1"/>
    <col min="16" max="16384" width="9.140625" style="34" customWidth="1"/>
  </cols>
  <sheetData>
    <row r="1" spans="1:14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6" t="s">
        <v>38</v>
      </c>
    </row>
    <row r="2" spans="1:14" ht="12">
      <c r="A2" s="87" t="s">
        <v>60</v>
      </c>
      <c r="B2" s="88" t="s">
        <v>26</v>
      </c>
      <c r="C2" s="88" t="s">
        <v>27</v>
      </c>
      <c r="D2" s="88" t="s">
        <v>28</v>
      </c>
      <c r="E2" s="88" t="s">
        <v>29</v>
      </c>
      <c r="F2" s="88" t="s">
        <v>30</v>
      </c>
      <c r="G2" s="88" t="s">
        <v>31</v>
      </c>
      <c r="H2" s="88" t="s">
        <v>32</v>
      </c>
      <c r="I2" s="88" t="s">
        <v>33</v>
      </c>
      <c r="J2" s="88" t="s">
        <v>34</v>
      </c>
      <c r="K2" s="88" t="s">
        <v>35</v>
      </c>
      <c r="L2" s="88" t="s">
        <v>36</v>
      </c>
      <c r="M2" s="88" t="s">
        <v>37</v>
      </c>
      <c r="N2" s="88" t="s">
        <v>8</v>
      </c>
    </row>
    <row r="3" spans="1:14" ht="12.75">
      <c r="A3" s="89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2.75">
      <c r="A4" s="83" t="s">
        <v>61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12">
      <c r="A5" s="82" t="s">
        <v>9</v>
      </c>
      <c r="B5" s="89">
        <v>1775670.442959054</v>
      </c>
      <c r="C5" s="89">
        <v>1696012.0665142653</v>
      </c>
      <c r="D5" s="89">
        <v>1720761.15</v>
      </c>
      <c r="E5" s="89">
        <v>1648136.09</v>
      </c>
      <c r="F5" s="89">
        <v>1558797.2</v>
      </c>
      <c r="G5" s="89">
        <v>1974635.17</v>
      </c>
      <c r="H5" s="89">
        <v>1455925.91</v>
      </c>
      <c r="I5" s="89">
        <v>1490959.29</v>
      </c>
      <c r="J5" s="89">
        <v>1974132.85</v>
      </c>
      <c r="K5" s="89">
        <v>1722387.52</v>
      </c>
      <c r="L5" s="89">
        <v>1795894.19</v>
      </c>
      <c r="M5" s="89">
        <v>1920746.79</v>
      </c>
      <c r="N5" s="89">
        <v>20734058.66947332</v>
      </c>
    </row>
    <row r="6" spans="1:14" ht="12">
      <c r="A6" s="82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 ht="12">
      <c r="A7" s="83" t="s">
        <v>62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12">
      <c r="A8" s="82" t="s">
        <v>63</v>
      </c>
      <c r="B8" s="89">
        <v>2272.849631045469</v>
      </c>
      <c r="C8" s="89">
        <v>2170.1534857346946</v>
      </c>
      <c r="D8" s="89">
        <v>2202.06</v>
      </c>
      <c r="E8" s="89">
        <v>2108.43</v>
      </c>
      <c r="F8" s="89">
        <v>1993.84</v>
      </c>
      <c r="G8" s="89">
        <v>2529.36</v>
      </c>
      <c r="H8" s="89">
        <v>1862.26</v>
      </c>
      <c r="I8" s="89">
        <v>1907.07</v>
      </c>
      <c r="J8" s="89">
        <v>2528.71</v>
      </c>
      <c r="K8" s="89">
        <v>2204.16</v>
      </c>
      <c r="L8" s="89">
        <v>2298.92</v>
      </c>
      <c r="M8" s="89">
        <v>2459.88</v>
      </c>
      <c r="N8" s="89">
        <v>26537.693116780163</v>
      </c>
    </row>
    <row r="9" spans="1:14" ht="12">
      <c r="A9" s="82" t="s">
        <v>64</v>
      </c>
      <c r="B9" s="89">
        <v>0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</row>
    <row r="10" spans="1:14" ht="12">
      <c r="A10" s="82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1:15" ht="12">
      <c r="A11" s="84" t="s">
        <v>65</v>
      </c>
      <c r="B11" s="92">
        <v>1777943.2925900994</v>
      </c>
      <c r="C11" s="92">
        <v>1698182.22</v>
      </c>
      <c r="D11" s="92">
        <v>1722963.21</v>
      </c>
      <c r="E11" s="92">
        <v>1650244.52</v>
      </c>
      <c r="F11" s="92">
        <v>1560791.04</v>
      </c>
      <c r="G11" s="92">
        <v>1977164.53</v>
      </c>
      <c r="H11" s="92">
        <v>1457788.17</v>
      </c>
      <c r="I11" s="92">
        <v>1492866.36</v>
      </c>
      <c r="J11" s="92">
        <v>1976661.56</v>
      </c>
      <c r="K11" s="92">
        <v>1724591.68</v>
      </c>
      <c r="L11" s="92">
        <v>1798193.1099999999</v>
      </c>
      <c r="M11" s="92">
        <v>1923206.67</v>
      </c>
      <c r="N11" s="92">
        <v>20760596.362590097</v>
      </c>
      <c r="O11" s="36"/>
    </row>
    <row r="12" spans="1:14" ht="12">
      <c r="A12" s="84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</row>
    <row r="13" spans="1:14" ht="12">
      <c r="A13" s="83" t="s">
        <v>66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</row>
    <row r="14" spans="1:14" ht="12">
      <c r="A14" s="83" t="s">
        <v>67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</row>
    <row r="15" spans="1:14" ht="12">
      <c r="A15" s="82" t="s">
        <v>68</v>
      </c>
      <c r="B15" s="89">
        <v>413069.18</v>
      </c>
      <c r="C15" s="89">
        <v>392078.06</v>
      </c>
      <c r="D15" s="89">
        <v>424214.25</v>
      </c>
      <c r="E15" s="89">
        <v>408479.15</v>
      </c>
      <c r="F15" s="89">
        <v>376545.57</v>
      </c>
      <c r="G15" s="89">
        <v>470760.53</v>
      </c>
      <c r="H15" s="89">
        <v>350397.22</v>
      </c>
      <c r="I15" s="89">
        <v>379279.45</v>
      </c>
      <c r="J15" s="89">
        <v>453550.16</v>
      </c>
      <c r="K15" s="89">
        <v>466394.56</v>
      </c>
      <c r="L15" s="89">
        <v>431985.41</v>
      </c>
      <c r="M15" s="89">
        <v>436088.41</v>
      </c>
      <c r="N15" s="89">
        <v>5002841.95</v>
      </c>
    </row>
    <row r="16" spans="1:14" ht="12">
      <c r="A16" s="82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</row>
    <row r="17" spans="1:14" ht="12">
      <c r="A17" s="82" t="s">
        <v>69</v>
      </c>
      <c r="B17" s="89">
        <v>118353.27</v>
      </c>
      <c r="C17" s="89">
        <v>112338.86</v>
      </c>
      <c r="D17" s="89">
        <v>121546.57</v>
      </c>
      <c r="E17" s="89">
        <v>117038.12</v>
      </c>
      <c r="F17" s="89">
        <v>107888.46</v>
      </c>
      <c r="G17" s="89">
        <v>134883.09</v>
      </c>
      <c r="H17" s="89">
        <v>100396.4</v>
      </c>
      <c r="I17" s="89">
        <v>108671.78</v>
      </c>
      <c r="J17" s="89">
        <v>129951.95</v>
      </c>
      <c r="K17" s="89">
        <v>133632.15</v>
      </c>
      <c r="L17" s="89">
        <v>123773.18</v>
      </c>
      <c r="M17" s="89">
        <v>124910.88</v>
      </c>
      <c r="N17" s="89">
        <v>1433384.71</v>
      </c>
    </row>
    <row r="18" spans="1:14" ht="12">
      <c r="A18" s="82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4" ht="12">
      <c r="A19" s="83" t="s">
        <v>62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</row>
    <row r="20" spans="1:14" ht="12">
      <c r="A20" s="82" t="s">
        <v>63</v>
      </c>
      <c r="B20" s="89">
        <v>621.25</v>
      </c>
      <c r="C20" s="89">
        <v>589.68</v>
      </c>
      <c r="D20" s="89">
        <v>638.01</v>
      </c>
      <c r="E20" s="89">
        <v>614.35</v>
      </c>
      <c r="F20" s="89">
        <v>566.32</v>
      </c>
      <c r="G20" s="89">
        <v>708.02</v>
      </c>
      <c r="H20" s="89">
        <v>526.99</v>
      </c>
      <c r="I20" s="89">
        <v>570.43</v>
      </c>
      <c r="J20" s="89">
        <v>682.13</v>
      </c>
      <c r="K20" s="89">
        <v>701.45</v>
      </c>
      <c r="L20" s="89">
        <v>649.7</v>
      </c>
      <c r="M20" s="89">
        <v>656.14</v>
      </c>
      <c r="N20" s="89">
        <v>7524.47</v>
      </c>
    </row>
    <row r="21" spans="1:14" ht="12">
      <c r="A21" s="82" t="s">
        <v>70</v>
      </c>
      <c r="B21" s="89">
        <v>20661.24</v>
      </c>
      <c r="C21" s="89">
        <v>19611.29</v>
      </c>
      <c r="D21" s="89">
        <v>21218.71</v>
      </c>
      <c r="E21" s="89">
        <v>20431.66</v>
      </c>
      <c r="F21" s="89">
        <v>18834.38</v>
      </c>
      <c r="G21" s="89">
        <v>23546.9</v>
      </c>
      <c r="H21" s="89">
        <v>17526.47</v>
      </c>
      <c r="I21" s="89">
        <v>18971.12</v>
      </c>
      <c r="J21" s="89">
        <v>22686.06</v>
      </c>
      <c r="K21" s="89">
        <v>23328.52</v>
      </c>
      <c r="L21" s="89">
        <v>21607.41</v>
      </c>
      <c r="M21" s="89">
        <v>21821.42</v>
      </c>
      <c r="N21" s="89">
        <v>250245.18</v>
      </c>
    </row>
    <row r="22" spans="1:14" ht="12">
      <c r="A22" s="82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</row>
    <row r="23" spans="1:14" ht="12">
      <c r="A23" s="84" t="s">
        <v>71</v>
      </c>
      <c r="B23" s="92">
        <v>552704.94</v>
      </c>
      <c r="C23" s="89">
        <v>524617.89</v>
      </c>
      <c r="D23" s="89">
        <v>567617.54</v>
      </c>
      <c r="E23" s="89">
        <v>546563.28</v>
      </c>
      <c r="F23" s="89">
        <v>503834.73000000004</v>
      </c>
      <c r="G23" s="89">
        <v>629898.54</v>
      </c>
      <c r="H23" s="89">
        <v>468847.07999999996</v>
      </c>
      <c r="I23" s="89">
        <v>507492.77999999997</v>
      </c>
      <c r="J23" s="89">
        <v>606870.3</v>
      </c>
      <c r="K23" s="89">
        <v>624056.6799999999</v>
      </c>
      <c r="L23" s="89">
        <v>578015.7</v>
      </c>
      <c r="M23" s="89">
        <v>583476.8500000001</v>
      </c>
      <c r="N23" s="92">
        <v>6693996.3100000005</v>
      </c>
    </row>
    <row r="24" spans="1:14" ht="12">
      <c r="A24" s="90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</row>
    <row r="25" spans="1:14" ht="12">
      <c r="A25" s="83" t="s">
        <v>72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</row>
    <row r="26" spans="1:14" ht="12">
      <c r="A26" s="83" t="s">
        <v>73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</row>
    <row r="27" spans="1:14" ht="12">
      <c r="A27" s="82" t="s">
        <v>74</v>
      </c>
      <c r="B27" s="89">
        <v>862.17</v>
      </c>
      <c r="C27" s="89">
        <v>862.17</v>
      </c>
      <c r="D27" s="89">
        <v>862.17</v>
      </c>
      <c r="E27" s="89">
        <v>862.17</v>
      </c>
      <c r="F27" s="89">
        <v>862.17</v>
      </c>
      <c r="G27" s="89">
        <v>862.17</v>
      </c>
      <c r="H27" s="89">
        <v>862.17</v>
      </c>
      <c r="I27" s="89">
        <v>862.17</v>
      </c>
      <c r="J27" s="89">
        <v>862.17</v>
      </c>
      <c r="K27" s="89">
        <v>862.17</v>
      </c>
      <c r="L27" s="89">
        <v>862.17</v>
      </c>
      <c r="M27" s="89">
        <v>862.17</v>
      </c>
      <c r="N27" s="89">
        <v>10346.039999999999</v>
      </c>
    </row>
    <row r="28" spans="1:14" ht="12">
      <c r="A28" s="83" t="s">
        <v>67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</row>
    <row r="29" spans="1:14" ht="12">
      <c r="A29" s="82" t="s">
        <v>75</v>
      </c>
      <c r="B29" s="89">
        <v>23235404.76</v>
      </c>
      <c r="C29" s="89">
        <v>23720619.97000001</v>
      </c>
      <c r="D29" s="89">
        <v>28265595.010000005</v>
      </c>
      <c r="E29" s="89">
        <v>24146347.310000025</v>
      </c>
      <c r="F29" s="89">
        <v>23938841.64999998</v>
      </c>
      <c r="G29" s="89">
        <v>29913108.34000002</v>
      </c>
      <c r="H29" s="89">
        <v>22760806.23</v>
      </c>
      <c r="I29" s="89">
        <v>22959675.39999999</v>
      </c>
      <c r="J29" s="89">
        <v>30289334.67000001</v>
      </c>
      <c r="K29" s="89">
        <v>25029468.78</v>
      </c>
      <c r="L29" s="89">
        <v>27233816.56</v>
      </c>
      <c r="M29" s="89">
        <v>28500429.25</v>
      </c>
      <c r="N29" s="89">
        <v>309993447.93</v>
      </c>
    </row>
    <row r="30" spans="1:14" ht="12">
      <c r="A30" s="82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</row>
    <row r="31" spans="1:14" ht="12">
      <c r="A31" s="82" t="s">
        <v>76</v>
      </c>
      <c r="B31" s="89">
        <v>708789.09</v>
      </c>
      <c r="C31" s="89">
        <v>721218.12</v>
      </c>
      <c r="D31" s="89">
        <v>837639.92</v>
      </c>
      <c r="E31" s="89">
        <v>732123.34</v>
      </c>
      <c r="F31" s="89">
        <v>726807.97</v>
      </c>
      <c r="G31" s="89">
        <v>879841.8</v>
      </c>
      <c r="H31" s="89">
        <v>696603.36</v>
      </c>
      <c r="I31" s="89">
        <v>701726.14</v>
      </c>
      <c r="J31" s="89">
        <v>889479.02</v>
      </c>
      <c r="K31" s="89">
        <v>754773.58</v>
      </c>
      <c r="L31" s="89">
        <v>811210.4</v>
      </c>
      <c r="M31" s="89">
        <v>843655.32</v>
      </c>
      <c r="N31" s="89">
        <v>9303868.06</v>
      </c>
    </row>
    <row r="32" spans="1:14" ht="12">
      <c r="A32" s="82" t="s">
        <v>77</v>
      </c>
      <c r="B32" s="89">
        <v>6543372.33</v>
      </c>
      <c r="C32" s="89">
        <v>6691189.78</v>
      </c>
      <c r="D32" s="89">
        <v>8075784.91</v>
      </c>
      <c r="E32" s="89">
        <v>6820884.67</v>
      </c>
      <c r="F32" s="89">
        <v>6757669.5</v>
      </c>
      <c r="G32" s="89">
        <v>8577688.41</v>
      </c>
      <c r="H32" s="89">
        <v>6398924.14</v>
      </c>
      <c r="I32" s="89">
        <v>6459373.29</v>
      </c>
      <c r="J32" s="89">
        <v>8692303.15</v>
      </c>
      <c r="K32" s="89">
        <v>7089786.53</v>
      </c>
      <c r="L32" s="89">
        <v>7761460.75</v>
      </c>
      <c r="M32" s="89">
        <v>8147325.52</v>
      </c>
      <c r="N32" s="89">
        <v>88015762.97999999</v>
      </c>
    </row>
    <row r="33" spans="1:14" ht="12">
      <c r="A33" s="82" t="s">
        <v>78</v>
      </c>
      <c r="B33" s="89">
        <v>18718981.95</v>
      </c>
      <c r="C33" s="89">
        <v>19047100.23</v>
      </c>
      <c r="D33" s="89">
        <v>22120559.84</v>
      </c>
      <c r="E33" s="89">
        <v>19334990.87</v>
      </c>
      <c r="F33" s="89">
        <v>19194668.78</v>
      </c>
      <c r="G33" s="89">
        <v>23234661.82</v>
      </c>
      <c r="H33" s="89">
        <v>18397284.82</v>
      </c>
      <c r="I33" s="89">
        <v>18532524.8</v>
      </c>
      <c r="J33" s="89">
        <v>23489078.27</v>
      </c>
      <c r="K33" s="89">
        <v>19932944.46</v>
      </c>
      <c r="L33" s="89">
        <v>21422837.76</v>
      </c>
      <c r="M33" s="89">
        <v>22279362.36</v>
      </c>
      <c r="N33" s="89">
        <v>245704995.96000004</v>
      </c>
    </row>
    <row r="34" spans="1:14" ht="12">
      <c r="A34" s="82" t="s">
        <v>79</v>
      </c>
      <c r="B34" s="89">
        <v>581491.9</v>
      </c>
      <c r="C34" s="89">
        <v>585382.84</v>
      </c>
      <c r="D34" s="89">
        <v>621828.94</v>
      </c>
      <c r="E34" s="89">
        <v>588796.74</v>
      </c>
      <c r="F34" s="89">
        <v>587132.75</v>
      </c>
      <c r="G34" s="89">
        <v>635040.33</v>
      </c>
      <c r="H34" s="89">
        <v>577586.44</v>
      </c>
      <c r="I34" s="89">
        <v>579280.83</v>
      </c>
      <c r="J34" s="89">
        <v>638057.28</v>
      </c>
      <c r="K34" s="89">
        <v>595978.14</v>
      </c>
      <c r="L34" s="89">
        <v>613555.12</v>
      </c>
      <c r="M34" s="89">
        <v>623712.07</v>
      </c>
      <c r="N34" s="89">
        <v>7227843.38</v>
      </c>
    </row>
    <row r="35" spans="1:14" ht="12">
      <c r="A35" s="82" t="s">
        <v>80</v>
      </c>
      <c r="B35" s="89">
        <v>3198153.86</v>
      </c>
      <c r="C35" s="89">
        <v>3285337.54</v>
      </c>
      <c r="D35" s="89">
        <v>4101980.54</v>
      </c>
      <c r="E35" s="89">
        <v>3361832.4</v>
      </c>
      <c r="F35" s="89">
        <v>3324547.69</v>
      </c>
      <c r="G35" s="89">
        <v>4398006.41</v>
      </c>
      <c r="H35" s="89">
        <v>3113124.14</v>
      </c>
      <c r="I35" s="89">
        <v>3148610.7</v>
      </c>
      <c r="J35" s="89">
        <v>4465606.92</v>
      </c>
      <c r="K35" s="89">
        <v>3520265.69</v>
      </c>
      <c r="L35" s="89">
        <v>3916590.15</v>
      </c>
      <c r="M35" s="89">
        <v>4144175.65</v>
      </c>
      <c r="N35" s="89">
        <v>43978231.69</v>
      </c>
    </row>
    <row r="36" spans="1:14" ht="12">
      <c r="A36" s="91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ht="12">
      <c r="A37" s="82" t="s">
        <v>81</v>
      </c>
      <c r="B37" s="89">
        <v>44324.58</v>
      </c>
      <c r="C37" s="89">
        <v>44324.58</v>
      </c>
      <c r="D37" s="89">
        <v>44324.58</v>
      </c>
      <c r="E37" s="89">
        <v>44324.58</v>
      </c>
      <c r="F37" s="89">
        <v>44324.58</v>
      </c>
      <c r="G37" s="89">
        <v>44324.58</v>
      </c>
      <c r="H37" s="89">
        <v>44313.4</v>
      </c>
      <c r="I37" s="89">
        <v>44324.58</v>
      </c>
      <c r="J37" s="89">
        <v>44324.58</v>
      </c>
      <c r="K37" s="89">
        <v>44335.76</v>
      </c>
      <c r="L37" s="89">
        <v>44324.58</v>
      </c>
      <c r="M37" s="89">
        <v>44324.58</v>
      </c>
      <c r="N37" s="89">
        <v>531894.9600000001</v>
      </c>
    </row>
    <row r="38" spans="1:14" ht="12">
      <c r="A38" s="82" t="s">
        <v>82</v>
      </c>
      <c r="B38" s="89">
        <v>264703.49</v>
      </c>
      <c r="C38" s="89">
        <v>275268.01</v>
      </c>
      <c r="D38" s="89">
        <v>374225.05</v>
      </c>
      <c r="E38" s="89">
        <v>284537.3</v>
      </c>
      <c r="F38" s="89">
        <v>280019.31</v>
      </c>
      <c r="G38" s="89">
        <v>410096.1</v>
      </c>
      <c r="H38" s="89">
        <v>254430.96</v>
      </c>
      <c r="I38" s="89">
        <v>258700.08</v>
      </c>
      <c r="J38" s="89">
        <v>418287.62</v>
      </c>
      <c r="K38" s="89">
        <v>303704.54</v>
      </c>
      <c r="L38" s="89">
        <v>351760.29</v>
      </c>
      <c r="M38" s="89">
        <v>379338.05</v>
      </c>
      <c r="N38" s="89">
        <v>3855070.8000000003</v>
      </c>
    </row>
    <row r="39" spans="1:14" ht="12">
      <c r="A39" s="82" t="s">
        <v>83</v>
      </c>
      <c r="B39" s="89">
        <v>0</v>
      </c>
      <c r="C39" s="89">
        <v>0</v>
      </c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</row>
    <row r="40" spans="1:14" ht="12">
      <c r="A40" s="82" t="s">
        <v>84</v>
      </c>
      <c r="B40" s="89">
        <v>504852.25</v>
      </c>
      <c r="C40" s="89">
        <v>511778.45</v>
      </c>
      <c r="D40" s="89">
        <v>576655.6</v>
      </c>
      <c r="E40" s="89">
        <v>517855.49</v>
      </c>
      <c r="F40" s="89">
        <v>514893.45</v>
      </c>
      <c r="G40" s="89">
        <v>600173</v>
      </c>
      <c r="H40" s="89">
        <v>498033.93</v>
      </c>
      <c r="I40" s="89">
        <v>500916.36</v>
      </c>
      <c r="J40" s="89">
        <v>605543.43</v>
      </c>
      <c r="K40" s="89">
        <v>530505.26</v>
      </c>
      <c r="L40" s="89">
        <v>561927.5</v>
      </c>
      <c r="M40" s="89">
        <v>580007.74</v>
      </c>
      <c r="N40" s="89">
        <v>6503142.46</v>
      </c>
    </row>
    <row r="41" spans="1:14" ht="12">
      <c r="A41" s="82" t="s">
        <v>85</v>
      </c>
      <c r="B41" s="89">
        <v>59624.27</v>
      </c>
      <c r="C41" s="89">
        <v>59624.27</v>
      </c>
      <c r="D41" s="89">
        <v>59624.27</v>
      </c>
      <c r="E41" s="89">
        <v>59624.27</v>
      </c>
      <c r="F41" s="89">
        <v>59624.27</v>
      </c>
      <c r="G41" s="89">
        <v>59624.27</v>
      </c>
      <c r="H41" s="89">
        <v>59609.23</v>
      </c>
      <c r="I41" s="89">
        <v>59624.27</v>
      </c>
      <c r="J41" s="89">
        <v>59624.27</v>
      </c>
      <c r="K41" s="89">
        <v>59639.3</v>
      </c>
      <c r="L41" s="89">
        <v>59624.27</v>
      </c>
      <c r="M41" s="89">
        <v>59624.27</v>
      </c>
      <c r="N41" s="89">
        <v>715491.2300000001</v>
      </c>
    </row>
    <row r="42" spans="1:14" ht="12">
      <c r="A42" s="82" t="s">
        <v>86</v>
      </c>
      <c r="B42" s="89">
        <v>4892932.55</v>
      </c>
      <c r="C42" s="89">
        <v>4975536.03</v>
      </c>
      <c r="D42" s="89">
        <v>5749276.72</v>
      </c>
      <c r="E42" s="89">
        <v>5048012.24</v>
      </c>
      <c r="F42" s="89">
        <v>5012686.28</v>
      </c>
      <c r="G42" s="89">
        <v>6029750.89</v>
      </c>
      <c r="H42" s="89">
        <v>4811900.08</v>
      </c>
      <c r="I42" s="89">
        <v>4845992.13</v>
      </c>
      <c r="J42" s="89">
        <v>6093800</v>
      </c>
      <c r="K42" s="89">
        <v>5198592.02</v>
      </c>
      <c r="L42" s="89">
        <v>5573625.81</v>
      </c>
      <c r="M42" s="89">
        <v>5789255.11</v>
      </c>
      <c r="N42" s="89">
        <v>64021359.86</v>
      </c>
    </row>
    <row r="43" spans="1:14" ht="12">
      <c r="A43" s="82" t="s">
        <v>87</v>
      </c>
      <c r="B43" s="89">
        <v>31202.29</v>
      </c>
      <c r="C43" s="89">
        <v>31202.29</v>
      </c>
      <c r="D43" s="89">
        <v>31202.29</v>
      </c>
      <c r="E43" s="89">
        <v>31202.29</v>
      </c>
      <c r="F43" s="89">
        <v>31202.29</v>
      </c>
      <c r="G43" s="89">
        <v>31202.29</v>
      </c>
      <c r="H43" s="89">
        <v>31194.42</v>
      </c>
      <c r="I43" s="89">
        <v>31202.29</v>
      </c>
      <c r="J43" s="89">
        <v>31202.29</v>
      </c>
      <c r="K43" s="89">
        <v>31210.16</v>
      </c>
      <c r="L43" s="89">
        <v>31202.29</v>
      </c>
      <c r="M43" s="89">
        <v>31202.29</v>
      </c>
      <c r="N43" s="89">
        <v>374427.48</v>
      </c>
    </row>
    <row r="44" spans="1:14" ht="12">
      <c r="A44" s="82" t="s">
        <v>88</v>
      </c>
      <c r="B44" s="89">
        <v>1385376.68</v>
      </c>
      <c r="C44" s="89">
        <v>1421550.01</v>
      </c>
      <c r="D44" s="89">
        <v>1760382.91</v>
      </c>
      <c r="E44" s="89">
        <v>1453288.45</v>
      </c>
      <c r="F44" s="89">
        <v>1437818.67</v>
      </c>
      <c r="G44" s="89">
        <v>1883206.84</v>
      </c>
      <c r="H44" s="89">
        <v>1350082.31</v>
      </c>
      <c r="I44" s="89">
        <v>1364820.75</v>
      </c>
      <c r="J44" s="89">
        <v>1911254.93</v>
      </c>
      <c r="K44" s="89">
        <v>1519038.66</v>
      </c>
      <c r="L44" s="89">
        <v>1683462.69</v>
      </c>
      <c r="M44" s="89">
        <v>1777890.06</v>
      </c>
      <c r="N44" s="89">
        <v>18948172.96</v>
      </c>
    </row>
    <row r="45" spans="1:14" ht="12">
      <c r="A45" s="82" t="s">
        <v>89</v>
      </c>
      <c r="B45" s="89">
        <v>11042.81</v>
      </c>
      <c r="C45" s="89">
        <v>11180.4</v>
      </c>
      <c r="D45" s="89">
        <v>12469.18</v>
      </c>
      <c r="E45" s="89">
        <v>11301.12</v>
      </c>
      <c r="F45" s="89">
        <v>11242.28</v>
      </c>
      <c r="G45" s="89">
        <v>12936.35</v>
      </c>
      <c r="H45" s="89">
        <v>10907.11</v>
      </c>
      <c r="I45" s="89">
        <v>10964.63</v>
      </c>
      <c r="J45" s="89">
        <v>13043.03</v>
      </c>
      <c r="K45" s="89">
        <v>11552.66</v>
      </c>
      <c r="L45" s="89">
        <v>12176.6</v>
      </c>
      <c r="M45" s="89">
        <v>12535.77</v>
      </c>
      <c r="N45" s="89">
        <v>141351.94</v>
      </c>
    </row>
    <row r="46" spans="1:14" ht="12">
      <c r="A46" s="82" t="s">
        <v>90</v>
      </c>
      <c r="B46" s="89">
        <v>680554.42</v>
      </c>
      <c r="C46" s="89">
        <v>696321.48</v>
      </c>
      <c r="D46" s="89">
        <v>844010.34</v>
      </c>
      <c r="E46" s="89">
        <v>710155.48</v>
      </c>
      <c r="F46" s="89">
        <v>703412.58</v>
      </c>
      <c r="G46" s="89">
        <v>897546.24</v>
      </c>
      <c r="H46" s="89">
        <v>665151.13</v>
      </c>
      <c r="I46" s="89">
        <v>671594.6</v>
      </c>
      <c r="J46" s="89">
        <v>909771.71</v>
      </c>
      <c r="K46" s="89">
        <v>738833.7</v>
      </c>
      <c r="L46" s="89">
        <v>810482.72</v>
      </c>
      <c r="M46" s="89">
        <v>851641.27</v>
      </c>
      <c r="N46" s="89">
        <v>9179475.67</v>
      </c>
    </row>
    <row r="47" spans="1:14" ht="12">
      <c r="A47" s="82" t="s">
        <v>91</v>
      </c>
      <c r="B47" s="89">
        <v>53654.85</v>
      </c>
      <c r="C47" s="89">
        <v>55308.04</v>
      </c>
      <c r="D47" s="89">
        <v>70793.28</v>
      </c>
      <c r="E47" s="89">
        <v>56758.54</v>
      </c>
      <c r="F47" s="89">
        <v>56051.54</v>
      </c>
      <c r="G47" s="89">
        <v>76406.54</v>
      </c>
      <c r="H47" s="89">
        <v>52044.28</v>
      </c>
      <c r="I47" s="89">
        <v>52715.41</v>
      </c>
      <c r="J47" s="89">
        <v>77688.38</v>
      </c>
      <c r="K47" s="89">
        <v>59761</v>
      </c>
      <c r="L47" s="89">
        <v>67277.89</v>
      </c>
      <c r="M47" s="89">
        <v>71593.38</v>
      </c>
      <c r="N47" s="89">
        <v>750053.13</v>
      </c>
    </row>
    <row r="48" spans="1:14" ht="12">
      <c r="A48" s="82" t="s">
        <v>92</v>
      </c>
      <c r="B48" s="89">
        <v>1062581.41</v>
      </c>
      <c r="C48" s="89">
        <v>1062581.41</v>
      </c>
      <c r="D48" s="89">
        <v>1062581.41</v>
      </c>
      <c r="E48" s="89">
        <v>1062581.41</v>
      </c>
      <c r="F48" s="89">
        <v>1062581.41</v>
      </c>
      <c r="G48" s="89">
        <v>1062581.41</v>
      </c>
      <c r="H48" s="89">
        <v>1062313.43</v>
      </c>
      <c r="I48" s="89">
        <v>1062581.41</v>
      </c>
      <c r="J48" s="89">
        <v>1062581.41</v>
      </c>
      <c r="K48" s="89">
        <v>1062849.38</v>
      </c>
      <c r="L48" s="89">
        <v>1062581.41</v>
      </c>
      <c r="M48" s="89">
        <v>1062581.41</v>
      </c>
      <c r="N48" s="89">
        <v>12750976.91</v>
      </c>
    </row>
    <row r="49" spans="1:14" ht="12">
      <c r="A49" s="85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</row>
    <row r="50" spans="1:14" ht="12">
      <c r="A50" s="83" t="s">
        <v>62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 ht="12">
      <c r="A51" s="82" t="s">
        <v>93</v>
      </c>
      <c r="B51" s="89">
        <v>42587.14</v>
      </c>
      <c r="C51" s="89">
        <v>43347.38</v>
      </c>
      <c r="D51" s="89">
        <v>50468.49</v>
      </c>
      <c r="E51" s="89">
        <v>44014.41</v>
      </c>
      <c r="F51" s="89">
        <v>43689.29</v>
      </c>
      <c r="G51" s="89">
        <v>53049.83</v>
      </c>
      <c r="H51" s="89">
        <v>41841.98</v>
      </c>
      <c r="I51" s="89">
        <v>42155.13</v>
      </c>
      <c r="J51" s="89">
        <v>53639.3</v>
      </c>
      <c r="K51" s="89">
        <v>45399.66</v>
      </c>
      <c r="L51" s="89">
        <v>48851.89</v>
      </c>
      <c r="M51" s="89">
        <v>50836.43</v>
      </c>
      <c r="N51" s="89">
        <v>559880.93</v>
      </c>
    </row>
    <row r="52" spans="1:14" ht="12">
      <c r="A52" s="82" t="s">
        <v>94</v>
      </c>
      <c r="B52" s="89">
        <v>3377892.33</v>
      </c>
      <c r="C52" s="89">
        <v>3438192.38</v>
      </c>
      <c r="D52" s="89">
        <v>4003018.55</v>
      </c>
      <c r="E52" s="89">
        <v>3491099.59</v>
      </c>
      <c r="F52" s="89">
        <v>3465311.85</v>
      </c>
      <c r="G52" s="89">
        <v>4207763.05</v>
      </c>
      <c r="H52" s="89">
        <v>3318788</v>
      </c>
      <c r="I52" s="89">
        <v>3343626.09</v>
      </c>
      <c r="J52" s="89">
        <v>4254518.53</v>
      </c>
      <c r="K52" s="89">
        <v>3600973.05</v>
      </c>
      <c r="L52" s="89">
        <v>3874794.42</v>
      </c>
      <c r="M52" s="89">
        <v>4032202.55</v>
      </c>
      <c r="N52" s="89">
        <v>44408180.39</v>
      </c>
    </row>
    <row r="53" spans="1:14" ht="12">
      <c r="A53" s="82" t="s">
        <v>95</v>
      </c>
      <c r="B53" s="89">
        <v>152603.29</v>
      </c>
      <c r="C53" s="89">
        <v>155327.47</v>
      </c>
      <c r="D53" s="89">
        <v>180844.66</v>
      </c>
      <c r="E53" s="89">
        <v>157717.66</v>
      </c>
      <c r="F53" s="89">
        <v>156552.65</v>
      </c>
      <c r="G53" s="89">
        <v>190094.42</v>
      </c>
      <c r="H53" s="89">
        <v>149933.13</v>
      </c>
      <c r="I53" s="89">
        <v>151055.24</v>
      </c>
      <c r="J53" s="89">
        <v>192206.69</v>
      </c>
      <c r="K53" s="89">
        <v>162681.42</v>
      </c>
      <c r="L53" s="89">
        <v>175051.87</v>
      </c>
      <c r="M53" s="89">
        <v>182163.11</v>
      </c>
      <c r="N53" s="89">
        <v>2006231.6099999999</v>
      </c>
    </row>
    <row r="54" spans="1:14" ht="12">
      <c r="A54" s="82" t="s">
        <v>96</v>
      </c>
      <c r="B54" s="89">
        <v>1395426.48</v>
      </c>
      <c r="C54" s="89">
        <v>1420336.77</v>
      </c>
      <c r="D54" s="89">
        <v>1653669.67</v>
      </c>
      <c r="E54" s="89">
        <v>1442193.04</v>
      </c>
      <c r="F54" s="89">
        <v>1431539.98</v>
      </c>
      <c r="G54" s="89">
        <v>1738250.78</v>
      </c>
      <c r="H54" s="89">
        <v>1371010.15</v>
      </c>
      <c r="I54" s="89">
        <v>1381270.9</v>
      </c>
      <c r="J54" s="89">
        <v>1757565.74</v>
      </c>
      <c r="K54" s="89">
        <v>1487582.39</v>
      </c>
      <c r="L54" s="89">
        <v>1600699.55</v>
      </c>
      <c r="M54" s="89">
        <v>1665725.74</v>
      </c>
      <c r="N54" s="89">
        <v>18345271.19</v>
      </c>
    </row>
    <row r="55" spans="1:14" ht="12">
      <c r="A55" s="82" t="s">
        <v>97</v>
      </c>
      <c r="B55" s="89">
        <v>58660.98</v>
      </c>
      <c r="C55" s="89">
        <v>59708.16</v>
      </c>
      <c r="D55" s="89">
        <v>69517.02</v>
      </c>
      <c r="E55" s="89">
        <v>60626.96</v>
      </c>
      <c r="F55" s="89">
        <v>60179.12</v>
      </c>
      <c r="G55" s="89">
        <v>73072.64</v>
      </c>
      <c r="H55" s="89">
        <v>57634.57</v>
      </c>
      <c r="I55" s="89">
        <v>58065.91</v>
      </c>
      <c r="J55" s="89">
        <v>73884.6</v>
      </c>
      <c r="K55" s="89">
        <v>62535.04</v>
      </c>
      <c r="L55" s="89">
        <v>67290.26</v>
      </c>
      <c r="M55" s="89">
        <v>70023.83</v>
      </c>
      <c r="N55" s="89">
        <v>771199.0900000001</v>
      </c>
    </row>
    <row r="56" spans="1:14" ht="12">
      <c r="A56" s="82" t="s">
        <v>98</v>
      </c>
      <c r="B56" s="89">
        <v>11178.82</v>
      </c>
      <c r="C56" s="89">
        <v>11378.37</v>
      </c>
      <c r="D56" s="89">
        <v>13247.61</v>
      </c>
      <c r="E56" s="89">
        <v>11553.47</v>
      </c>
      <c r="F56" s="89">
        <v>11468.12</v>
      </c>
      <c r="G56" s="89">
        <v>13925.2</v>
      </c>
      <c r="H56" s="89">
        <v>10983.22</v>
      </c>
      <c r="I56" s="89">
        <v>11065.42</v>
      </c>
      <c r="J56" s="89">
        <v>14079.93</v>
      </c>
      <c r="K56" s="89">
        <v>11917.08</v>
      </c>
      <c r="L56" s="89">
        <v>12823.27</v>
      </c>
      <c r="M56" s="89">
        <v>13344.19</v>
      </c>
      <c r="N56" s="89">
        <v>146964.7</v>
      </c>
    </row>
    <row r="57" spans="1:14" ht="12">
      <c r="A57" s="82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</row>
    <row r="58" spans="1:14" ht="12">
      <c r="A58" s="84" t="s">
        <v>99</v>
      </c>
      <c r="B58" s="92">
        <v>67016254.69999999</v>
      </c>
      <c r="C58" s="89">
        <v>68324676.15</v>
      </c>
      <c r="D58" s="89">
        <v>80580562.96000001</v>
      </c>
      <c r="E58" s="89">
        <v>69472683.80000001</v>
      </c>
      <c r="F58" s="89">
        <v>68913128.17999999</v>
      </c>
      <c r="G58" s="89">
        <v>85023213.71000001</v>
      </c>
      <c r="H58" s="89">
        <v>65735362.629999995</v>
      </c>
      <c r="I58" s="89">
        <v>66272728.53</v>
      </c>
      <c r="J58" s="89">
        <v>86037737.92000002</v>
      </c>
      <c r="K58" s="89">
        <v>71855190.42999999</v>
      </c>
      <c r="L58" s="89">
        <v>77798290.22</v>
      </c>
      <c r="M58" s="89">
        <v>81213812.11999999</v>
      </c>
      <c r="N58" s="92">
        <v>888243641.3499999</v>
      </c>
    </row>
    <row r="59" spans="1:14" ht="12">
      <c r="A59" s="90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</row>
    <row r="60" spans="1:14" ht="12">
      <c r="A60" s="83" t="s">
        <v>100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</row>
    <row r="61" spans="1:14" ht="12">
      <c r="A61" s="83" t="s">
        <v>101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</row>
    <row r="62" spans="1:14" ht="12">
      <c r="A62" s="82" t="s">
        <v>242</v>
      </c>
      <c r="B62" s="89">
        <v>11498.7</v>
      </c>
      <c r="C62" s="89">
        <v>11498.7</v>
      </c>
      <c r="D62" s="89">
        <v>11498.7</v>
      </c>
      <c r="E62" s="89">
        <v>11498.7</v>
      </c>
      <c r="F62" s="89">
        <v>11498.7</v>
      </c>
      <c r="G62" s="89">
        <v>11498.7</v>
      </c>
      <c r="H62" s="89">
        <v>11498.7</v>
      </c>
      <c r="I62" s="89">
        <v>11498.7</v>
      </c>
      <c r="J62" s="89">
        <v>11498.7</v>
      </c>
      <c r="K62" s="89">
        <v>11498.7</v>
      </c>
      <c r="L62" s="89">
        <v>11498.7</v>
      </c>
      <c r="M62" s="89">
        <v>11498.7</v>
      </c>
      <c r="N62" s="89">
        <v>137984.4</v>
      </c>
    </row>
    <row r="63" spans="1:14" ht="12">
      <c r="A63" s="82" t="s">
        <v>102</v>
      </c>
      <c r="B63" s="89">
        <v>609.25</v>
      </c>
      <c r="C63" s="89">
        <v>609.25</v>
      </c>
      <c r="D63" s="89">
        <v>609.25</v>
      </c>
      <c r="E63" s="89">
        <v>609.25</v>
      </c>
      <c r="F63" s="89">
        <v>609.25</v>
      </c>
      <c r="G63" s="89">
        <v>609.25</v>
      </c>
      <c r="H63" s="89">
        <v>609.25</v>
      </c>
      <c r="I63" s="89">
        <v>609.25</v>
      </c>
      <c r="J63" s="89">
        <v>609.25</v>
      </c>
      <c r="K63" s="89">
        <v>609.25</v>
      </c>
      <c r="L63" s="89">
        <v>609.25</v>
      </c>
      <c r="M63" s="89">
        <v>609.25</v>
      </c>
      <c r="N63" s="89">
        <v>7311</v>
      </c>
    </row>
    <row r="64" spans="1:14" ht="12">
      <c r="A64" s="82" t="s">
        <v>103</v>
      </c>
      <c r="B64" s="89">
        <v>11221.62</v>
      </c>
      <c r="C64" s="89">
        <v>11221.62</v>
      </c>
      <c r="D64" s="89">
        <v>11221.62</v>
      </c>
      <c r="E64" s="89">
        <v>11221.62</v>
      </c>
      <c r="F64" s="89">
        <v>11221.62</v>
      </c>
      <c r="G64" s="89">
        <v>11221.62</v>
      </c>
      <c r="H64" s="89">
        <v>11221.62</v>
      </c>
      <c r="I64" s="89">
        <v>11221.62</v>
      </c>
      <c r="J64" s="89">
        <v>11221.62</v>
      </c>
      <c r="K64" s="89">
        <v>11221.62</v>
      </c>
      <c r="L64" s="89">
        <v>11221.62</v>
      </c>
      <c r="M64" s="89">
        <v>11221.62</v>
      </c>
      <c r="N64" s="89">
        <v>134659.43999999997</v>
      </c>
    </row>
    <row r="65" spans="1:14" ht="12">
      <c r="A65" s="82" t="s">
        <v>243</v>
      </c>
      <c r="B65" s="89">
        <v>36472.53</v>
      </c>
      <c r="C65" s="89">
        <v>36472.53</v>
      </c>
      <c r="D65" s="89">
        <v>36472.53</v>
      </c>
      <c r="E65" s="89">
        <v>36472.53</v>
      </c>
      <c r="F65" s="89">
        <v>36472.53</v>
      </c>
      <c r="G65" s="89">
        <v>36472.53</v>
      </c>
      <c r="H65" s="89">
        <v>36472.53</v>
      </c>
      <c r="I65" s="89">
        <v>36472.53</v>
      </c>
      <c r="J65" s="89">
        <v>36472.53</v>
      </c>
      <c r="K65" s="89">
        <v>36472.53</v>
      </c>
      <c r="L65" s="89">
        <v>36472.53</v>
      </c>
      <c r="M65" s="89">
        <v>36472.53</v>
      </c>
      <c r="N65" s="89">
        <v>437670.3600000001</v>
      </c>
    </row>
    <row r="66" spans="1:14" ht="12">
      <c r="A66" s="82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</row>
    <row r="67" spans="1:14" ht="12">
      <c r="A67" s="83" t="s">
        <v>67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</row>
    <row r="68" spans="1:14" ht="12">
      <c r="A68" s="82" t="s">
        <v>104</v>
      </c>
      <c r="B68" s="89">
        <v>861586.9966666668</v>
      </c>
      <c r="C68" s="89">
        <v>848705.9866666668</v>
      </c>
      <c r="D68" s="89">
        <v>996434.5666666664</v>
      </c>
      <c r="E68" s="89">
        <v>844369.816666667</v>
      </c>
      <c r="F68" s="89">
        <v>820853.1466666666</v>
      </c>
      <c r="G68" s="89">
        <v>1022776.91</v>
      </c>
      <c r="H68" s="89">
        <v>823155.716666667</v>
      </c>
      <c r="I68" s="89">
        <v>806431.4766666668</v>
      </c>
      <c r="J68" s="89">
        <v>910340.8566666668</v>
      </c>
      <c r="K68" s="89">
        <v>846876.8866666671</v>
      </c>
      <c r="L68" s="89">
        <v>839444.7566666671</v>
      </c>
      <c r="M68" s="89">
        <v>987340.6366666671</v>
      </c>
      <c r="N68" s="89">
        <v>10608317.753333336</v>
      </c>
    </row>
    <row r="69" spans="1:14" ht="12">
      <c r="A69" s="82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</row>
    <row r="70" spans="1:14" ht="12">
      <c r="A70" s="82" t="s">
        <v>105</v>
      </c>
      <c r="B70" s="89">
        <v>20666.66</v>
      </c>
      <c r="C70" s="89">
        <v>20351.55</v>
      </c>
      <c r="D70" s="89">
        <v>23976.07</v>
      </c>
      <c r="E70" s="89">
        <v>20247.57</v>
      </c>
      <c r="F70" s="89">
        <v>19683.65</v>
      </c>
      <c r="G70" s="89">
        <v>24579.42</v>
      </c>
      <c r="H70" s="89">
        <v>19738.86</v>
      </c>
      <c r="I70" s="89">
        <v>19337.82</v>
      </c>
      <c r="J70" s="89">
        <v>21852.96</v>
      </c>
      <c r="K70" s="89">
        <v>20307.69</v>
      </c>
      <c r="L70" s="89">
        <v>20129.47</v>
      </c>
      <c r="M70" s="89">
        <v>23706.04</v>
      </c>
      <c r="N70" s="89">
        <v>254577.76</v>
      </c>
    </row>
    <row r="71" spans="1:14" ht="12">
      <c r="A71" s="82" t="s">
        <v>106</v>
      </c>
      <c r="B71" s="89">
        <v>849.15</v>
      </c>
      <c r="C71" s="89">
        <v>836.57</v>
      </c>
      <c r="D71" s="89">
        <v>980.73</v>
      </c>
      <c r="E71" s="89">
        <v>832.29</v>
      </c>
      <c r="F71" s="89">
        <v>809.11</v>
      </c>
      <c r="G71" s="89">
        <v>1009.65</v>
      </c>
      <c r="H71" s="89">
        <v>811.38</v>
      </c>
      <c r="I71" s="89">
        <v>794.9</v>
      </c>
      <c r="J71" s="89">
        <v>897.31</v>
      </c>
      <c r="K71" s="89">
        <v>834.77</v>
      </c>
      <c r="L71" s="89">
        <v>827.44</v>
      </c>
      <c r="M71" s="89">
        <v>973.2</v>
      </c>
      <c r="N71" s="89">
        <v>10456.5</v>
      </c>
    </row>
    <row r="72" spans="1:14" ht="12">
      <c r="A72" s="82" t="s">
        <v>107</v>
      </c>
      <c r="B72" s="89">
        <v>27402.19</v>
      </c>
      <c r="C72" s="89">
        <v>26991.72</v>
      </c>
      <c r="D72" s="89">
        <v>31700.54</v>
      </c>
      <c r="E72" s="89">
        <v>26853.82</v>
      </c>
      <c r="F72" s="89">
        <v>26105.91</v>
      </c>
      <c r="G72" s="89">
        <v>32370.951324484333</v>
      </c>
      <c r="H72" s="89">
        <v>26179.14</v>
      </c>
      <c r="I72" s="89">
        <v>25647.25</v>
      </c>
      <c r="J72" s="89">
        <v>28927.92</v>
      </c>
      <c r="K72" s="89">
        <v>26933.55</v>
      </c>
      <c r="L72" s="89">
        <v>26697.19</v>
      </c>
      <c r="M72" s="89">
        <v>31369.94</v>
      </c>
      <c r="N72" s="89">
        <v>337180.12132448435</v>
      </c>
    </row>
    <row r="73" spans="1:14" ht="12">
      <c r="A73" s="82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</row>
    <row r="74" spans="1:14" ht="12">
      <c r="A74" s="83" t="s">
        <v>62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</row>
    <row r="75" spans="1:14" ht="12">
      <c r="A75" s="82" t="s">
        <v>63</v>
      </c>
      <c r="B75" s="89">
        <v>1877.38</v>
      </c>
      <c r="C75" s="89">
        <v>1848.92</v>
      </c>
      <c r="D75" s="89">
        <v>2176.04</v>
      </c>
      <c r="E75" s="89">
        <v>1839.47</v>
      </c>
      <c r="F75" s="89">
        <v>1788.24</v>
      </c>
      <c r="G75" s="89">
        <v>2233.6214088463103</v>
      </c>
      <c r="H75" s="89">
        <v>1793.26</v>
      </c>
      <c r="I75" s="89">
        <v>1756.83</v>
      </c>
      <c r="J75" s="89">
        <v>1985.04</v>
      </c>
      <c r="K75" s="89">
        <v>1844.94</v>
      </c>
      <c r="L75" s="89">
        <v>1828.75</v>
      </c>
      <c r="M75" s="89">
        <v>2153.31</v>
      </c>
      <c r="N75" s="89">
        <v>23125.801408846313</v>
      </c>
    </row>
    <row r="76" spans="1:14" ht="12">
      <c r="A76" s="82" t="s">
        <v>108</v>
      </c>
      <c r="B76" s="89">
        <v>1416.03</v>
      </c>
      <c r="C76" s="89">
        <v>1394.56</v>
      </c>
      <c r="D76" s="89">
        <v>1641.3</v>
      </c>
      <c r="E76" s="89">
        <v>1387.44</v>
      </c>
      <c r="F76" s="89">
        <v>1348.8</v>
      </c>
      <c r="G76" s="89">
        <v>1707.5323065170528</v>
      </c>
      <c r="H76" s="89">
        <v>1352.58</v>
      </c>
      <c r="I76" s="89">
        <v>1325.1</v>
      </c>
      <c r="J76" s="89">
        <v>1501</v>
      </c>
      <c r="K76" s="89">
        <v>1391.56</v>
      </c>
      <c r="L76" s="89">
        <v>1379.35</v>
      </c>
      <c r="M76" s="89">
        <v>1628.98</v>
      </c>
      <c r="N76" s="89">
        <v>17474.232306517053</v>
      </c>
    </row>
    <row r="77" spans="1:14" ht="12">
      <c r="A77" s="82" t="s">
        <v>109</v>
      </c>
      <c r="B77" s="89">
        <v>10343.43</v>
      </c>
      <c r="C77" s="89">
        <v>10186.61</v>
      </c>
      <c r="D77" s="89">
        <v>11988.87</v>
      </c>
      <c r="E77" s="89">
        <v>10134.57</v>
      </c>
      <c r="F77" s="89">
        <v>9852.31</v>
      </c>
      <c r="G77" s="89">
        <v>12263.219909523956</v>
      </c>
      <c r="H77" s="89">
        <v>9879.94</v>
      </c>
      <c r="I77" s="89">
        <v>9679.21</v>
      </c>
      <c r="J77" s="89">
        <v>10929.47</v>
      </c>
      <c r="K77" s="89">
        <v>10164.66</v>
      </c>
      <c r="L77" s="89">
        <v>10075.45</v>
      </c>
      <c r="M77" s="89">
        <v>11854.53</v>
      </c>
      <c r="N77" s="89">
        <v>127352.26990952397</v>
      </c>
    </row>
    <row r="78" spans="1:14" ht="12">
      <c r="A78" s="82" t="s">
        <v>110</v>
      </c>
      <c r="B78" s="89">
        <v>130948.55</v>
      </c>
      <c r="C78" s="89">
        <v>128963.21</v>
      </c>
      <c r="D78" s="89">
        <v>151779.93</v>
      </c>
      <c r="E78" s="89">
        <v>128304.32</v>
      </c>
      <c r="F78" s="89">
        <v>124730.9</v>
      </c>
      <c r="G78" s="89">
        <v>156505.9210986201</v>
      </c>
      <c r="H78" s="89">
        <v>125080.78</v>
      </c>
      <c r="I78" s="89">
        <v>122539.48</v>
      </c>
      <c r="J78" s="89">
        <v>138574.57</v>
      </c>
      <c r="K78" s="89">
        <v>128685.28</v>
      </c>
      <c r="L78" s="89">
        <v>127555.95</v>
      </c>
      <c r="M78" s="89">
        <v>150344.78</v>
      </c>
      <c r="N78" s="89">
        <v>1614013.6710986202</v>
      </c>
    </row>
    <row r="79" spans="1:14" ht="12">
      <c r="A79" s="82" t="s">
        <v>111</v>
      </c>
      <c r="B79" s="89">
        <v>60583.61</v>
      </c>
      <c r="C79" s="89">
        <v>59665.09</v>
      </c>
      <c r="D79" s="89">
        <v>70221.29</v>
      </c>
      <c r="E79" s="89">
        <v>59360.26</v>
      </c>
      <c r="F79" s="89">
        <v>57707</v>
      </c>
      <c r="G79" s="89">
        <v>71219.85161349125</v>
      </c>
      <c r="H79" s="89">
        <v>57868.88</v>
      </c>
      <c r="I79" s="89">
        <v>56693.14</v>
      </c>
      <c r="J79" s="89">
        <v>63915.75</v>
      </c>
      <c r="K79" s="89">
        <v>59536.51</v>
      </c>
      <c r="L79" s="89">
        <v>59014.02</v>
      </c>
      <c r="M79" s="89">
        <v>69305.52</v>
      </c>
      <c r="N79" s="89">
        <v>745090.9216134914</v>
      </c>
    </row>
    <row r="80" spans="1:14" ht="12">
      <c r="A80" s="82" t="s">
        <v>112</v>
      </c>
      <c r="B80" s="89">
        <v>20774.35</v>
      </c>
      <c r="C80" s="89">
        <v>20459.39</v>
      </c>
      <c r="D80" s="89">
        <v>24079.15</v>
      </c>
      <c r="E80" s="89">
        <v>20354.86</v>
      </c>
      <c r="F80" s="89">
        <v>19787.95</v>
      </c>
      <c r="G80" s="89">
        <v>24623.266492670882</v>
      </c>
      <c r="H80" s="89">
        <v>19843.46</v>
      </c>
      <c r="I80" s="89">
        <v>19440.29</v>
      </c>
      <c r="J80" s="89">
        <v>21950.24</v>
      </c>
      <c r="K80" s="89">
        <v>20415.29</v>
      </c>
      <c r="L80" s="89">
        <v>20236.13</v>
      </c>
      <c r="M80" s="89">
        <v>23807.88</v>
      </c>
      <c r="N80" s="89">
        <v>255772.2564926709</v>
      </c>
    </row>
    <row r="81" spans="1:14" ht="12">
      <c r="A81" s="82" t="s">
        <v>113</v>
      </c>
      <c r="B81" s="89">
        <v>41594.92</v>
      </c>
      <c r="C81" s="89">
        <v>40964.29</v>
      </c>
      <c r="D81" s="89">
        <v>48211.87</v>
      </c>
      <c r="E81" s="89">
        <v>40755</v>
      </c>
      <c r="F81" s="89">
        <v>39619.93</v>
      </c>
      <c r="G81" s="89">
        <v>49739.47402702335</v>
      </c>
      <c r="H81" s="89">
        <v>39731.06</v>
      </c>
      <c r="I81" s="89">
        <v>38923.84</v>
      </c>
      <c r="J81" s="89">
        <v>44021.64</v>
      </c>
      <c r="K81" s="89">
        <v>40876.01</v>
      </c>
      <c r="L81" s="89">
        <v>40517.28</v>
      </c>
      <c r="M81" s="89">
        <v>47761.6</v>
      </c>
      <c r="N81" s="89">
        <v>512716.91402702336</v>
      </c>
    </row>
    <row r="82" spans="1:14" ht="12">
      <c r="A82" s="82" t="s">
        <v>114</v>
      </c>
      <c r="B82" s="89">
        <v>1337.91</v>
      </c>
      <c r="C82" s="89">
        <v>1317.63</v>
      </c>
      <c r="D82" s="89">
        <v>1550.75</v>
      </c>
      <c r="E82" s="89">
        <v>1310.89</v>
      </c>
      <c r="F82" s="89">
        <v>1274.38</v>
      </c>
      <c r="G82" s="89">
        <v>1618.5944020594193</v>
      </c>
      <c r="H82" s="89">
        <v>1277.96</v>
      </c>
      <c r="I82" s="89">
        <v>1251.99</v>
      </c>
      <c r="J82" s="89">
        <v>1419.05</v>
      </c>
      <c r="K82" s="89">
        <v>1314.79</v>
      </c>
      <c r="L82" s="89">
        <v>1303.25</v>
      </c>
      <c r="M82" s="89">
        <v>1540.23</v>
      </c>
      <c r="N82" s="89">
        <v>16517.424402059416</v>
      </c>
    </row>
    <row r="83" spans="1:14" ht="12">
      <c r="A83" s="82" t="s">
        <v>115</v>
      </c>
      <c r="B83" s="89">
        <v>575.1</v>
      </c>
      <c r="C83" s="89">
        <v>566.38</v>
      </c>
      <c r="D83" s="89">
        <v>666.59</v>
      </c>
      <c r="E83" s="89">
        <v>563.49</v>
      </c>
      <c r="F83" s="89">
        <v>547.8</v>
      </c>
      <c r="G83" s="89">
        <v>696.2914100232094</v>
      </c>
      <c r="H83" s="89">
        <v>549.33</v>
      </c>
      <c r="I83" s="89">
        <v>538.17</v>
      </c>
      <c r="J83" s="89">
        <v>610.07</v>
      </c>
      <c r="K83" s="89">
        <v>565.16</v>
      </c>
      <c r="L83" s="89">
        <v>560.2</v>
      </c>
      <c r="M83" s="89">
        <v>662.18</v>
      </c>
      <c r="N83" s="89">
        <v>7100.7614100232095</v>
      </c>
    </row>
    <row r="84" spans="1:14" ht="12">
      <c r="A84" s="82" t="s">
        <v>116</v>
      </c>
      <c r="B84" s="89">
        <v>4155.11</v>
      </c>
      <c r="C84" s="89">
        <v>4092.12</v>
      </c>
      <c r="D84" s="89">
        <v>4816.11</v>
      </c>
      <c r="E84" s="89">
        <v>4071.21</v>
      </c>
      <c r="F84" s="89">
        <v>3957.82</v>
      </c>
      <c r="G84" s="89">
        <v>4975.33256184488</v>
      </c>
      <c r="H84" s="89">
        <v>3968.93</v>
      </c>
      <c r="I84" s="89">
        <v>3888.29</v>
      </c>
      <c r="J84" s="89">
        <v>4398.62</v>
      </c>
      <c r="K84" s="89">
        <v>4083.3</v>
      </c>
      <c r="L84" s="89">
        <v>4047.46</v>
      </c>
      <c r="M84" s="89">
        <v>4772.54</v>
      </c>
      <c r="N84" s="89">
        <v>51226.84256184488</v>
      </c>
    </row>
    <row r="85" spans="1:14" ht="12">
      <c r="A85" s="82" t="s">
        <v>117</v>
      </c>
      <c r="B85" s="89">
        <v>1519.44</v>
      </c>
      <c r="C85" s="89">
        <v>1496.4</v>
      </c>
      <c r="D85" s="89">
        <v>1761.15</v>
      </c>
      <c r="E85" s="89">
        <v>1488.75</v>
      </c>
      <c r="F85" s="89">
        <v>1447.29</v>
      </c>
      <c r="G85" s="89">
        <v>1809.1865387367498</v>
      </c>
      <c r="H85" s="89">
        <v>1451.35</v>
      </c>
      <c r="I85" s="89">
        <v>1421.86</v>
      </c>
      <c r="J85" s="89">
        <v>1606.8</v>
      </c>
      <c r="K85" s="89">
        <v>1493.17</v>
      </c>
      <c r="L85" s="89">
        <v>1480.07</v>
      </c>
      <c r="M85" s="89">
        <v>1743.06</v>
      </c>
      <c r="N85" s="89">
        <v>18718.52653873675</v>
      </c>
    </row>
    <row r="86" spans="1:14" ht="12">
      <c r="A86" s="82" t="s">
        <v>118</v>
      </c>
      <c r="B86" s="89">
        <v>30770.85</v>
      </c>
      <c r="C86" s="89">
        <v>30304.32</v>
      </c>
      <c r="D86" s="89">
        <v>35665.89</v>
      </c>
      <c r="E86" s="89">
        <v>30149.49</v>
      </c>
      <c r="F86" s="89">
        <v>29309.8</v>
      </c>
      <c r="G86" s="89">
        <v>37087.73211612099</v>
      </c>
      <c r="H86" s="89">
        <v>29392.01</v>
      </c>
      <c r="I86" s="89">
        <v>28794.85</v>
      </c>
      <c r="J86" s="89">
        <v>32614.22</v>
      </c>
      <c r="K86" s="89">
        <v>30239.01</v>
      </c>
      <c r="L86" s="89">
        <v>29973.64</v>
      </c>
      <c r="M86" s="89">
        <v>35394.64</v>
      </c>
      <c r="N86" s="89">
        <v>379696.4521161211</v>
      </c>
    </row>
    <row r="87" spans="1:14" ht="12">
      <c r="A87" s="82" t="s">
        <v>64</v>
      </c>
      <c r="B87" s="89">
        <v>0</v>
      </c>
      <c r="C87" s="89">
        <v>0</v>
      </c>
      <c r="D87" s="89">
        <v>0</v>
      </c>
      <c r="E87" s="89">
        <v>0</v>
      </c>
      <c r="F87" s="89">
        <v>0</v>
      </c>
      <c r="G87" s="89"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</row>
    <row r="88" spans="1:14" ht="12">
      <c r="A88" s="82" t="s">
        <v>119</v>
      </c>
      <c r="B88" s="89">
        <v>5881.23</v>
      </c>
      <c r="C88" s="89">
        <v>5792.06</v>
      </c>
      <c r="D88" s="89">
        <v>6816.81</v>
      </c>
      <c r="E88" s="89">
        <v>5762.47</v>
      </c>
      <c r="F88" s="89">
        <v>5601.98</v>
      </c>
      <c r="G88" s="89">
        <v>7024.354793865457</v>
      </c>
      <c r="H88" s="89">
        <v>5617.69</v>
      </c>
      <c r="I88" s="89">
        <v>5503.55</v>
      </c>
      <c r="J88" s="89">
        <v>6222.95</v>
      </c>
      <c r="K88" s="89">
        <v>5779.58</v>
      </c>
      <c r="L88" s="89">
        <v>5728.86</v>
      </c>
      <c r="M88" s="89">
        <v>6751.36</v>
      </c>
      <c r="N88" s="89">
        <v>72482.89479386546</v>
      </c>
    </row>
    <row r="89" spans="1:14" ht="12">
      <c r="A89" s="82" t="s">
        <v>120</v>
      </c>
      <c r="B89" s="89">
        <v>320604.61</v>
      </c>
      <c r="C89" s="89">
        <v>315743.86</v>
      </c>
      <c r="D89" s="89">
        <v>371606.61</v>
      </c>
      <c r="E89" s="89">
        <v>314130.69</v>
      </c>
      <c r="F89" s="89">
        <v>305381.78</v>
      </c>
      <c r="G89" s="89">
        <v>383984.2507143393</v>
      </c>
      <c r="H89" s="89">
        <v>306238.4</v>
      </c>
      <c r="I89" s="89">
        <v>300016.48</v>
      </c>
      <c r="J89" s="89">
        <v>339408.75</v>
      </c>
      <c r="K89" s="89">
        <v>315063.39</v>
      </c>
      <c r="L89" s="89">
        <v>312298.42</v>
      </c>
      <c r="M89" s="89">
        <v>368263.91</v>
      </c>
      <c r="N89" s="89">
        <v>3952741.1507143397</v>
      </c>
    </row>
    <row r="90" spans="1:14" ht="12">
      <c r="A90" s="82" t="s">
        <v>121</v>
      </c>
      <c r="B90" s="89">
        <v>5162.93</v>
      </c>
      <c r="C90" s="89">
        <v>5084.65</v>
      </c>
      <c r="D90" s="89">
        <v>5984.25</v>
      </c>
      <c r="E90" s="89">
        <v>5058.67</v>
      </c>
      <c r="F90" s="89">
        <v>4917.78</v>
      </c>
      <c r="G90" s="89">
        <v>5997.447250602907</v>
      </c>
      <c r="H90" s="89">
        <v>4931.58</v>
      </c>
      <c r="I90" s="89">
        <v>4831.38</v>
      </c>
      <c r="J90" s="89">
        <v>5435.03</v>
      </c>
      <c r="K90" s="89">
        <v>5073.69</v>
      </c>
      <c r="L90" s="89">
        <v>5029.17</v>
      </c>
      <c r="M90" s="89">
        <v>5890.97</v>
      </c>
      <c r="N90" s="89">
        <v>63397.547250602904</v>
      </c>
    </row>
    <row r="91" spans="1:14" ht="12">
      <c r="A91" s="82" t="s">
        <v>122</v>
      </c>
      <c r="B91" s="89">
        <v>2184.67</v>
      </c>
      <c r="C91" s="89">
        <v>2151.55</v>
      </c>
      <c r="D91" s="89">
        <v>2532.21</v>
      </c>
      <c r="E91" s="89">
        <v>2140.56</v>
      </c>
      <c r="F91" s="89">
        <v>2080.94</v>
      </c>
      <c r="G91" s="89">
        <v>2614.3124051605037</v>
      </c>
      <c r="H91" s="89">
        <v>2086.78</v>
      </c>
      <c r="I91" s="89">
        <v>2044.38</v>
      </c>
      <c r="J91" s="89">
        <v>2312.44</v>
      </c>
      <c r="K91" s="89">
        <v>2146.92</v>
      </c>
      <c r="L91" s="89">
        <v>2128.07</v>
      </c>
      <c r="M91" s="89">
        <v>2508.96</v>
      </c>
      <c r="N91" s="89">
        <v>26931.7924051605</v>
      </c>
    </row>
    <row r="92" spans="1:14" ht="12">
      <c r="A92" s="82" t="s">
        <v>123</v>
      </c>
      <c r="B92" s="89">
        <v>6862.64</v>
      </c>
      <c r="C92" s="89">
        <v>6758.59</v>
      </c>
      <c r="D92" s="89">
        <v>7954.35</v>
      </c>
      <c r="E92" s="89">
        <v>6724.06</v>
      </c>
      <c r="F92" s="89">
        <v>6536.79</v>
      </c>
      <c r="G92" s="89">
        <v>8256.505121583412</v>
      </c>
      <c r="H92" s="89">
        <v>6555.12</v>
      </c>
      <c r="I92" s="89">
        <v>6421.94</v>
      </c>
      <c r="J92" s="89">
        <v>7271.29</v>
      </c>
      <c r="K92" s="89">
        <v>6744.03</v>
      </c>
      <c r="L92" s="89">
        <v>6684.84</v>
      </c>
      <c r="M92" s="89">
        <v>7890.69</v>
      </c>
      <c r="N92" s="89">
        <v>84660.84512158342</v>
      </c>
    </row>
    <row r="93" spans="1:14" ht="12">
      <c r="A93" s="82" t="s">
        <v>124</v>
      </c>
      <c r="B93" s="89">
        <v>251.99</v>
      </c>
      <c r="C93" s="89">
        <v>248.17</v>
      </c>
      <c r="D93" s="89">
        <v>292.07</v>
      </c>
      <c r="E93" s="89">
        <v>246.9</v>
      </c>
      <c r="F93" s="89">
        <v>240.02</v>
      </c>
      <c r="G93" s="89">
        <v>302.2581838834577</v>
      </c>
      <c r="H93" s="89">
        <v>240.69</v>
      </c>
      <c r="I93" s="89">
        <v>235.8</v>
      </c>
      <c r="J93" s="89">
        <v>266.84</v>
      </c>
      <c r="K93" s="89">
        <v>247.63</v>
      </c>
      <c r="L93" s="89">
        <v>245.46</v>
      </c>
      <c r="M93" s="89">
        <v>289.54</v>
      </c>
      <c r="N93" s="89">
        <v>3107.368183883458</v>
      </c>
    </row>
    <row r="94" spans="1:14" ht="12">
      <c r="A94" s="84" t="s">
        <v>125</v>
      </c>
      <c r="B94" s="92">
        <v>1617151.846666667</v>
      </c>
      <c r="C94" s="89">
        <v>1593725.7266666666</v>
      </c>
      <c r="D94" s="89">
        <v>1862639.2466666668</v>
      </c>
      <c r="E94" s="89">
        <v>1585888.6966666665</v>
      </c>
      <c r="F94" s="89">
        <v>1543385.4266666668</v>
      </c>
      <c r="G94" s="89">
        <v>1913198.1836793975</v>
      </c>
      <c r="H94" s="89">
        <v>1547546.9966666668</v>
      </c>
      <c r="I94" s="89">
        <v>1517320.1266666667</v>
      </c>
      <c r="J94" s="89">
        <v>1706264.916666667</v>
      </c>
      <c r="K94" s="89">
        <v>1590419.9166666667</v>
      </c>
      <c r="L94" s="89">
        <v>1576987.3266666667</v>
      </c>
      <c r="M94" s="89">
        <v>1845756.596666667</v>
      </c>
      <c r="N94" s="92">
        <v>19900285.007012732</v>
      </c>
    </row>
    <row r="95" spans="1:14" ht="12">
      <c r="A95" s="90"/>
      <c r="B95" s="89"/>
      <c r="C95" s="89"/>
      <c r="D95" s="89"/>
      <c r="E95" s="89">
        <v>0</v>
      </c>
      <c r="F95" s="89">
        <v>0</v>
      </c>
      <c r="G95" s="89">
        <v>0</v>
      </c>
      <c r="H95" s="89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/>
    </row>
    <row r="96" spans="1:14" ht="12">
      <c r="A96" s="83" t="s">
        <v>126</v>
      </c>
      <c r="B96" s="89"/>
      <c r="C96" s="89"/>
      <c r="D96" s="89"/>
      <c r="E96" s="89">
        <v>0</v>
      </c>
      <c r="F96" s="89">
        <v>0</v>
      </c>
      <c r="G96" s="89">
        <v>0</v>
      </c>
      <c r="H96" s="89">
        <v>0</v>
      </c>
      <c r="I96" s="89">
        <v>0</v>
      </c>
      <c r="J96" s="89">
        <v>0</v>
      </c>
      <c r="K96" s="89">
        <v>0</v>
      </c>
      <c r="L96" s="89">
        <v>0</v>
      </c>
      <c r="M96" s="89">
        <v>0</v>
      </c>
      <c r="N96" s="89"/>
    </row>
    <row r="97" spans="1:14" ht="12">
      <c r="A97" s="83" t="s">
        <v>127</v>
      </c>
      <c r="B97" s="89"/>
      <c r="C97" s="89"/>
      <c r="D97" s="89"/>
      <c r="E97" s="89">
        <v>0</v>
      </c>
      <c r="F97" s="89">
        <v>0</v>
      </c>
      <c r="G97" s="89">
        <v>0</v>
      </c>
      <c r="H97" s="89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/>
    </row>
    <row r="98" spans="1:14" ht="12">
      <c r="A98" s="82" t="s">
        <v>128</v>
      </c>
      <c r="B98" s="89">
        <v>32616.36</v>
      </c>
      <c r="C98" s="89">
        <v>32616.36</v>
      </c>
      <c r="D98" s="89">
        <v>32616.36</v>
      </c>
      <c r="E98" s="89">
        <v>32616.36</v>
      </c>
      <c r="F98" s="89">
        <v>32616.36</v>
      </c>
      <c r="G98" s="89">
        <v>32616.36</v>
      </c>
      <c r="H98" s="89">
        <v>32616.36</v>
      </c>
      <c r="I98" s="89">
        <v>32616.36</v>
      </c>
      <c r="J98" s="89">
        <v>32616.36</v>
      </c>
      <c r="K98" s="89">
        <v>32616.36</v>
      </c>
      <c r="L98" s="89">
        <v>32616.36</v>
      </c>
      <c r="M98" s="89">
        <v>32616.36</v>
      </c>
      <c r="N98" s="89">
        <v>391396.3199999999</v>
      </c>
    </row>
    <row r="99" spans="1:14" ht="12">
      <c r="A99" s="82" t="s">
        <v>129</v>
      </c>
      <c r="B99" s="89">
        <v>13620.96</v>
      </c>
      <c r="C99" s="89">
        <v>13620.96</v>
      </c>
      <c r="D99" s="89">
        <v>13620.96</v>
      </c>
      <c r="E99" s="89">
        <v>13620.96</v>
      </c>
      <c r="F99" s="89">
        <v>13620.96</v>
      </c>
      <c r="G99" s="89">
        <v>13620.96</v>
      </c>
      <c r="H99" s="89">
        <v>13620.96</v>
      </c>
      <c r="I99" s="89">
        <v>13620.96</v>
      </c>
      <c r="J99" s="89">
        <v>13620.96</v>
      </c>
      <c r="K99" s="89">
        <v>13620.96</v>
      </c>
      <c r="L99" s="89">
        <v>13620.96</v>
      </c>
      <c r="M99" s="89">
        <v>13620.96</v>
      </c>
      <c r="N99" s="89">
        <v>163451.51999999993</v>
      </c>
    </row>
    <row r="100" spans="1:14" ht="12">
      <c r="A100" s="82"/>
      <c r="B100" s="89"/>
      <c r="C100" s="89"/>
      <c r="D100" s="89"/>
      <c r="E100" s="89">
        <v>0</v>
      </c>
      <c r="F100" s="89">
        <v>0</v>
      </c>
      <c r="G100" s="89">
        <v>0</v>
      </c>
      <c r="H100" s="89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/>
    </row>
    <row r="101" spans="1:14" ht="12">
      <c r="A101" s="83" t="s">
        <v>67</v>
      </c>
      <c r="B101" s="89"/>
      <c r="C101" s="89"/>
      <c r="D101" s="89"/>
      <c r="E101" s="89">
        <v>0</v>
      </c>
      <c r="F101" s="89">
        <v>0</v>
      </c>
      <c r="G101" s="89">
        <v>0</v>
      </c>
      <c r="H101" s="89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/>
    </row>
    <row r="102" spans="1:14" ht="12">
      <c r="A102" s="82" t="s">
        <v>130</v>
      </c>
      <c r="B102" s="89">
        <v>1203360.57</v>
      </c>
      <c r="C102" s="89">
        <v>1186202.4700000002</v>
      </c>
      <c r="D102" s="89">
        <v>1148592.04</v>
      </c>
      <c r="E102" s="89">
        <v>1191101.079999999</v>
      </c>
      <c r="F102" s="89">
        <v>1009348.0599999998</v>
      </c>
      <c r="G102" s="89">
        <v>1205183.2400000002</v>
      </c>
      <c r="H102" s="89">
        <v>1013553.3099999998</v>
      </c>
      <c r="I102" s="89">
        <v>949379.93</v>
      </c>
      <c r="J102" s="89">
        <v>1152353.6399999992</v>
      </c>
      <c r="K102" s="89">
        <v>1131464.8799999997</v>
      </c>
      <c r="L102" s="89">
        <v>1233440.07</v>
      </c>
      <c r="M102" s="89">
        <v>1143214.5799999994</v>
      </c>
      <c r="N102" s="89">
        <v>13567193.869999997</v>
      </c>
    </row>
    <row r="103" spans="1:14" ht="12">
      <c r="A103" s="82"/>
      <c r="B103" s="89"/>
      <c r="C103" s="89">
        <v>0</v>
      </c>
      <c r="D103" s="89">
        <v>0</v>
      </c>
      <c r="E103" s="89">
        <v>0</v>
      </c>
      <c r="F103" s="89">
        <v>0</v>
      </c>
      <c r="G103" s="89">
        <v>0</v>
      </c>
      <c r="H103" s="89">
        <v>0</v>
      </c>
      <c r="I103" s="89">
        <v>0</v>
      </c>
      <c r="J103" s="89">
        <v>0</v>
      </c>
      <c r="K103" s="89">
        <v>0</v>
      </c>
      <c r="L103" s="89">
        <v>0</v>
      </c>
      <c r="M103" s="89">
        <v>0</v>
      </c>
      <c r="N103" s="89"/>
    </row>
    <row r="104" spans="1:14" ht="12">
      <c r="A104" s="82" t="s">
        <v>131</v>
      </c>
      <c r="B104" s="89">
        <v>149142.6</v>
      </c>
      <c r="C104" s="89">
        <v>147074.15</v>
      </c>
      <c r="D104" s="89">
        <v>142540.14</v>
      </c>
      <c r="E104" s="89">
        <v>147664.69</v>
      </c>
      <c r="F104" s="89">
        <v>125753.99</v>
      </c>
      <c r="G104" s="89">
        <v>149362.33</v>
      </c>
      <c r="H104" s="89">
        <v>126260.94</v>
      </c>
      <c r="I104" s="89">
        <v>118524.71</v>
      </c>
      <c r="J104" s="89">
        <v>142993.61</v>
      </c>
      <c r="K104" s="89">
        <v>140475.42</v>
      </c>
      <c r="L104" s="89">
        <v>152768.75</v>
      </c>
      <c r="M104" s="89">
        <v>141891.88</v>
      </c>
      <c r="N104" s="89">
        <v>1684453.21</v>
      </c>
    </row>
    <row r="105" spans="1:14" ht="12">
      <c r="A105" s="82" t="s">
        <v>132</v>
      </c>
      <c r="B105" s="89">
        <v>1076681.4</v>
      </c>
      <c r="C105" s="89">
        <v>1061601.13</v>
      </c>
      <c r="D105" s="89">
        <v>1028545.33</v>
      </c>
      <c r="E105" s="89">
        <v>1065906.52</v>
      </c>
      <c r="F105" s="89">
        <v>906163.75</v>
      </c>
      <c r="G105" s="89">
        <v>1078283.33</v>
      </c>
      <c r="H105" s="89">
        <v>909859.75</v>
      </c>
      <c r="I105" s="89">
        <v>853457.76</v>
      </c>
      <c r="J105" s="89">
        <v>1031851.39</v>
      </c>
      <c r="K105" s="89">
        <v>1013492.25</v>
      </c>
      <c r="L105" s="89">
        <v>1103118.28</v>
      </c>
      <c r="M105" s="89">
        <v>1023819.07</v>
      </c>
      <c r="N105" s="89">
        <v>12152779.959999999</v>
      </c>
    </row>
    <row r="106" spans="1:14" ht="12">
      <c r="A106" s="82" t="s">
        <v>133</v>
      </c>
      <c r="B106" s="89">
        <v>95062.09</v>
      </c>
      <c r="C106" s="89">
        <v>93768.9</v>
      </c>
      <c r="D106" s="89">
        <v>90934.23</v>
      </c>
      <c r="E106" s="89">
        <v>94138.1</v>
      </c>
      <c r="F106" s="89">
        <v>80439.5</v>
      </c>
      <c r="G106" s="89">
        <v>95199.46</v>
      </c>
      <c r="H106" s="89">
        <v>80756.45</v>
      </c>
      <c r="I106" s="89">
        <v>75919.75</v>
      </c>
      <c r="J106" s="89">
        <v>91217.73</v>
      </c>
      <c r="K106" s="89">
        <v>89643.36</v>
      </c>
      <c r="L106" s="89">
        <v>97329.16</v>
      </c>
      <c r="M106" s="89">
        <v>90528.93</v>
      </c>
      <c r="N106" s="89">
        <v>1074937.66</v>
      </c>
    </row>
    <row r="107" spans="1:14" ht="12">
      <c r="A107" s="82" t="s">
        <v>134</v>
      </c>
      <c r="B107" s="89">
        <v>215194.86</v>
      </c>
      <c r="C107" s="89">
        <v>212340.52</v>
      </c>
      <c r="D107" s="89">
        <v>206083.82</v>
      </c>
      <c r="E107" s="89">
        <v>213155.43</v>
      </c>
      <c r="F107" s="89">
        <v>182919.84</v>
      </c>
      <c r="G107" s="89">
        <v>215498.07</v>
      </c>
      <c r="H107" s="89">
        <v>183619.4</v>
      </c>
      <c r="I107" s="89">
        <v>172943.82</v>
      </c>
      <c r="J107" s="89">
        <v>206709.58</v>
      </c>
      <c r="K107" s="89">
        <v>203234.62</v>
      </c>
      <c r="L107" s="89">
        <v>220198.75</v>
      </c>
      <c r="M107" s="89">
        <v>205189.25</v>
      </c>
      <c r="N107" s="89">
        <v>2437087.96</v>
      </c>
    </row>
    <row r="108" spans="1:14" ht="12">
      <c r="A108" s="82"/>
      <c r="B108" s="89"/>
      <c r="C108" s="89"/>
      <c r="D108" s="89"/>
      <c r="E108" s="89">
        <v>0</v>
      </c>
      <c r="F108" s="89">
        <v>0</v>
      </c>
      <c r="G108" s="89">
        <v>0</v>
      </c>
      <c r="H108" s="89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89"/>
    </row>
    <row r="109" spans="1:14" ht="12">
      <c r="A109" s="82" t="s">
        <v>135</v>
      </c>
      <c r="B109" s="89">
        <v>113090.43</v>
      </c>
      <c r="C109" s="89">
        <v>111608.27</v>
      </c>
      <c r="D109" s="89">
        <v>108359.41</v>
      </c>
      <c r="E109" s="89">
        <v>112031.43</v>
      </c>
      <c r="F109" s="89">
        <v>96331.23</v>
      </c>
      <c r="G109" s="89">
        <v>113247.87</v>
      </c>
      <c r="H109" s="89">
        <v>96694.49</v>
      </c>
      <c r="I109" s="89">
        <v>91151.07</v>
      </c>
      <c r="J109" s="89">
        <v>108684.34</v>
      </c>
      <c r="K109" s="89">
        <v>106879.93</v>
      </c>
      <c r="L109" s="89">
        <v>115688.75</v>
      </c>
      <c r="M109" s="89">
        <v>107894.89</v>
      </c>
      <c r="N109" s="89">
        <v>1281662.1099999999</v>
      </c>
    </row>
    <row r="110" spans="1:14" ht="12">
      <c r="A110" s="82" t="s">
        <v>136</v>
      </c>
      <c r="B110" s="89">
        <v>719.01</v>
      </c>
      <c r="C110" s="89">
        <v>709.84</v>
      </c>
      <c r="D110" s="89">
        <v>689.73</v>
      </c>
      <c r="E110" s="89">
        <v>712.46</v>
      </c>
      <c r="F110" s="89">
        <v>615.27</v>
      </c>
      <c r="G110" s="89">
        <v>719.99</v>
      </c>
      <c r="H110" s="89">
        <v>617.52</v>
      </c>
      <c r="I110" s="89">
        <v>583.2</v>
      </c>
      <c r="J110" s="89">
        <v>691.74</v>
      </c>
      <c r="K110" s="89">
        <v>680.57</v>
      </c>
      <c r="L110" s="89">
        <v>735.1</v>
      </c>
      <c r="M110" s="89">
        <v>686.85</v>
      </c>
      <c r="N110" s="89">
        <v>8161.28</v>
      </c>
    </row>
    <row r="111" spans="1:14" ht="12">
      <c r="A111" s="82" t="s">
        <v>137</v>
      </c>
      <c r="B111" s="89">
        <v>584.49</v>
      </c>
      <c r="C111" s="89">
        <v>576.45</v>
      </c>
      <c r="D111" s="89">
        <v>558.82</v>
      </c>
      <c r="E111" s="89">
        <v>578.74</v>
      </c>
      <c r="F111" s="89">
        <v>493.56</v>
      </c>
      <c r="G111" s="89">
        <v>585.34</v>
      </c>
      <c r="H111" s="89">
        <v>495.53</v>
      </c>
      <c r="I111" s="89">
        <v>465.45</v>
      </c>
      <c r="J111" s="89">
        <v>560.58</v>
      </c>
      <c r="K111" s="89">
        <v>550.79</v>
      </c>
      <c r="L111" s="89">
        <v>598.59</v>
      </c>
      <c r="M111" s="89">
        <v>556.3</v>
      </c>
      <c r="N111" s="89">
        <v>6604.64</v>
      </c>
    </row>
    <row r="112" spans="1:14" ht="12">
      <c r="A112" s="82"/>
      <c r="B112" s="89"/>
      <c r="C112" s="89"/>
      <c r="D112" s="89"/>
      <c r="E112" s="89">
        <v>0</v>
      </c>
      <c r="F112" s="89">
        <v>0</v>
      </c>
      <c r="G112" s="89">
        <v>0</v>
      </c>
      <c r="H112" s="89">
        <v>0</v>
      </c>
      <c r="I112" s="89">
        <v>0</v>
      </c>
      <c r="J112" s="89">
        <v>0</v>
      </c>
      <c r="K112" s="89">
        <v>0</v>
      </c>
      <c r="L112" s="89">
        <v>0</v>
      </c>
      <c r="M112" s="89">
        <v>0</v>
      </c>
      <c r="N112" s="89"/>
    </row>
    <row r="113" spans="1:14" ht="12">
      <c r="A113" s="84" t="s">
        <v>138</v>
      </c>
      <c r="B113" s="92">
        <v>2900072.77</v>
      </c>
      <c r="C113" s="89">
        <v>2860119.0500000003</v>
      </c>
      <c r="D113" s="89">
        <v>2772540.84</v>
      </c>
      <c r="E113" s="89">
        <v>2871525.7699999996</v>
      </c>
      <c r="F113" s="89">
        <v>2448302.52</v>
      </c>
      <c r="G113" s="89">
        <v>2904316.9500000007</v>
      </c>
      <c r="H113" s="89">
        <v>2458094.71</v>
      </c>
      <c r="I113" s="89">
        <v>2308663.0100000002</v>
      </c>
      <c r="J113" s="89">
        <v>2781299.9299999997</v>
      </c>
      <c r="K113" s="89">
        <v>2732659.1399999997</v>
      </c>
      <c r="L113" s="89">
        <v>2970114.77</v>
      </c>
      <c r="M113" s="89">
        <v>2760019.0699999994</v>
      </c>
      <c r="N113" s="92">
        <v>32767728.53</v>
      </c>
    </row>
    <row r="114" spans="1:14" ht="12">
      <c r="A114" s="90"/>
      <c r="B114" s="89"/>
      <c r="C114" s="89"/>
      <c r="D114" s="89"/>
      <c r="E114" s="89">
        <v>0</v>
      </c>
      <c r="F114" s="89">
        <v>0</v>
      </c>
      <c r="G114" s="89">
        <v>0</v>
      </c>
      <c r="H114" s="89">
        <v>0</v>
      </c>
      <c r="I114" s="89">
        <v>0</v>
      </c>
      <c r="J114" s="89">
        <v>0</v>
      </c>
      <c r="K114" s="89">
        <v>0</v>
      </c>
      <c r="L114" s="89">
        <v>0</v>
      </c>
      <c r="M114" s="89">
        <v>0</v>
      </c>
      <c r="N114" s="89"/>
    </row>
    <row r="115" spans="1:14" ht="12">
      <c r="A115" s="83" t="s">
        <v>139</v>
      </c>
      <c r="B115" s="89"/>
      <c r="C115" s="89"/>
      <c r="D115" s="89"/>
      <c r="E115" s="89">
        <v>0</v>
      </c>
      <c r="F115" s="89">
        <v>0</v>
      </c>
      <c r="G115" s="89">
        <v>0</v>
      </c>
      <c r="H115" s="89">
        <v>0</v>
      </c>
      <c r="I115" s="89">
        <v>0</v>
      </c>
      <c r="J115" s="89">
        <v>0</v>
      </c>
      <c r="K115" s="89">
        <v>0</v>
      </c>
      <c r="L115" s="89">
        <v>0</v>
      </c>
      <c r="M115" s="89">
        <v>0</v>
      </c>
      <c r="N115" s="89"/>
    </row>
    <row r="116" spans="1:14" ht="12">
      <c r="A116" s="83" t="s">
        <v>67</v>
      </c>
      <c r="B116" s="89"/>
      <c r="C116" s="89"/>
      <c r="D116" s="89"/>
      <c r="E116" s="89">
        <v>0</v>
      </c>
      <c r="F116" s="89">
        <v>0</v>
      </c>
      <c r="G116" s="89">
        <v>0</v>
      </c>
      <c r="H116" s="89">
        <v>0</v>
      </c>
      <c r="I116" s="89">
        <v>0</v>
      </c>
      <c r="J116" s="89">
        <v>0</v>
      </c>
      <c r="K116" s="89">
        <v>0</v>
      </c>
      <c r="L116" s="89">
        <v>0</v>
      </c>
      <c r="M116" s="89">
        <v>0</v>
      </c>
      <c r="N116" s="89"/>
    </row>
    <row r="117" spans="1:14" ht="12">
      <c r="A117" s="82" t="s">
        <v>140</v>
      </c>
      <c r="B117" s="89">
        <v>88636.8966666667</v>
      </c>
      <c r="C117" s="89">
        <v>87925.36666666668</v>
      </c>
      <c r="D117" s="89">
        <v>95423.21666666669</v>
      </c>
      <c r="E117" s="89">
        <v>98085.96666666667</v>
      </c>
      <c r="F117" s="89">
        <v>89673.41666666667</v>
      </c>
      <c r="G117" s="89">
        <v>116415.21666666666</v>
      </c>
      <c r="H117" s="89">
        <v>103183.92666666667</v>
      </c>
      <c r="I117" s="89">
        <v>102590.06666666667</v>
      </c>
      <c r="J117" s="89">
        <v>104712.73666666668</v>
      </c>
      <c r="K117" s="89">
        <v>103238.52666666667</v>
      </c>
      <c r="L117" s="89">
        <v>95156.49666666667</v>
      </c>
      <c r="M117" s="89">
        <v>108010.81666666668</v>
      </c>
      <c r="N117" s="89">
        <v>1193052.65</v>
      </c>
    </row>
    <row r="118" spans="1:14" ht="12">
      <c r="A118" s="82"/>
      <c r="B118" s="89"/>
      <c r="C118" s="89">
        <v>0</v>
      </c>
      <c r="D118" s="89">
        <v>0</v>
      </c>
      <c r="E118" s="89">
        <v>0</v>
      </c>
      <c r="F118" s="89">
        <v>0</v>
      </c>
      <c r="G118" s="89">
        <v>0</v>
      </c>
      <c r="H118" s="89">
        <v>0</v>
      </c>
      <c r="I118" s="89">
        <v>0</v>
      </c>
      <c r="J118" s="89">
        <v>0</v>
      </c>
      <c r="K118" s="89">
        <v>0</v>
      </c>
      <c r="L118" s="89">
        <v>0</v>
      </c>
      <c r="M118" s="89">
        <v>0</v>
      </c>
      <c r="N118" s="89"/>
    </row>
    <row r="119" spans="1:14" ht="12">
      <c r="A119" s="82" t="s">
        <v>141</v>
      </c>
      <c r="B119" s="89">
        <v>1930.48</v>
      </c>
      <c r="C119" s="89">
        <v>1914.98</v>
      </c>
      <c r="D119" s="89">
        <v>2078.28</v>
      </c>
      <c r="E119" s="89">
        <v>2136.28</v>
      </c>
      <c r="F119" s="89">
        <v>1953.05</v>
      </c>
      <c r="G119" s="89">
        <v>2533.8</v>
      </c>
      <c r="H119" s="89">
        <v>2239.07</v>
      </c>
      <c r="I119" s="89">
        <v>2226.8</v>
      </c>
      <c r="J119" s="89">
        <v>2270.67</v>
      </c>
      <c r="K119" s="89">
        <v>2240.2</v>
      </c>
      <c r="L119" s="89">
        <v>2072.47</v>
      </c>
      <c r="M119" s="89">
        <v>2339.53</v>
      </c>
      <c r="N119" s="89">
        <v>25935.609999999997</v>
      </c>
    </row>
    <row r="120" spans="1:14" ht="12">
      <c r="A120" s="82" t="s">
        <v>142</v>
      </c>
      <c r="B120" s="89">
        <v>1426.51</v>
      </c>
      <c r="C120" s="89">
        <v>1415.06</v>
      </c>
      <c r="D120" s="89">
        <v>1535.73</v>
      </c>
      <c r="E120" s="89">
        <v>1578.58</v>
      </c>
      <c r="F120" s="89">
        <v>1443.19</v>
      </c>
      <c r="G120" s="89">
        <v>1878.38</v>
      </c>
      <c r="H120" s="89">
        <v>1684.16</v>
      </c>
      <c r="I120" s="89">
        <v>1672.71</v>
      </c>
      <c r="J120" s="89">
        <v>1713.62</v>
      </c>
      <c r="K120" s="89">
        <v>1685.21</v>
      </c>
      <c r="L120" s="89">
        <v>1531.43</v>
      </c>
      <c r="M120" s="89">
        <v>1775.21</v>
      </c>
      <c r="N120" s="89">
        <v>19339.789999999997</v>
      </c>
    </row>
    <row r="121" spans="1:14" ht="12">
      <c r="A121" s="82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</row>
    <row r="122" spans="1:14" ht="12">
      <c r="A122" s="84" t="s">
        <v>143</v>
      </c>
      <c r="B122" s="92">
        <v>91993.88666666669</v>
      </c>
      <c r="C122" s="89">
        <v>91255.40666666668</v>
      </c>
      <c r="D122" s="89">
        <v>99037.22666666668</v>
      </c>
      <c r="E122" s="89">
        <v>101800.82666666668</v>
      </c>
      <c r="F122" s="89">
        <v>93069.65666666668</v>
      </c>
      <c r="G122" s="89">
        <v>120827.39666666667</v>
      </c>
      <c r="H122" s="89">
        <v>107107.15666666668</v>
      </c>
      <c r="I122" s="89">
        <v>106489.57666666668</v>
      </c>
      <c r="J122" s="89">
        <v>108697.02666666667</v>
      </c>
      <c r="K122" s="89">
        <v>107163.93666666668</v>
      </c>
      <c r="L122" s="89">
        <v>98760.39666666667</v>
      </c>
      <c r="M122" s="89">
        <v>112125.55666666669</v>
      </c>
      <c r="N122" s="92">
        <v>1238328.0499999998</v>
      </c>
    </row>
    <row r="123" spans="1:14" ht="12">
      <c r="A123" s="90"/>
      <c r="B123" s="89"/>
      <c r="C123" s="89">
        <v>0</v>
      </c>
      <c r="D123" s="89">
        <v>0</v>
      </c>
      <c r="E123" s="89">
        <v>0</v>
      </c>
      <c r="F123" s="89">
        <v>0</v>
      </c>
      <c r="G123" s="89">
        <v>0</v>
      </c>
      <c r="H123" s="89">
        <v>0</v>
      </c>
      <c r="I123" s="89">
        <v>0</v>
      </c>
      <c r="J123" s="89">
        <v>0</v>
      </c>
      <c r="K123" s="89">
        <v>0</v>
      </c>
      <c r="L123" s="89">
        <v>0</v>
      </c>
      <c r="M123" s="89">
        <v>0</v>
      </c>
      <c r="N123" s="89"/>
    </row>
    <row r="124" spans="1:14" ht="12">
      <c r="A124" s="83" t="s">
        <v>144</v>
      </c>
      <c r="B124" s="89"/>
      <c r="C124" s="89">
        <v>0</v>
      </c>
      <c r="D124" s="89">
        <v>0</v>
      </c>
      <c r="E124" s="89">
        <v>0</v>
      </c>
      <c r="F124" s="89">
        <v>0</v>
      </c>
      <c r="G124" s="89">
        <v>0</v>
      </c>
      <c r="H124" s="89">
        <v>0</v>
      </c>
      <c r="I124" s="89">
        <v>0</v>
      </c>
      <c r="J124" s="89">
        <v>0</v>
      </c>
      <c r="K124" s="89">
        <v>0</v>
      </c>
      <c r="L124" s="89">
        <v>0</v>
      </c>
      <c r="M124" s="89">
        <v>0</v>
      </c>
      <c r="N124" s="89"/>
    </row>
    <row r="125" spans="1:14" ht="12">
      <c r="A125" s="83" t="s">
        <v>127</v>
      </c>
      <c r="B125" s="89"/>
      <c r="C125" s="89">
        <v>0</v>
      </c>
      <c r="D125" s="89">
        <v>0</v>
      </c>
      <c r="E125" s="89">
        <v>0</v>
      </c>
      <c r="F125" s="89">
        <v>0</v>
      </c>
      <c r="G125" s="89">
        <v>0</v>
      </c>
      <c r="H125" s="89">
        <v>0</v>
      </c>
      <c r="I125" s="89">
        <v>0</v>
      </c>
      <c r="J125" s="89">
        <v>0</v>
      </c>
      <c r="K125" s="89">
        <v>0</v>
      </c>
      <c r="L125" s="89">
        <v>0</v>
      </c>
      <c r="M125" s="89">
        <v>0</v>
      </c>
      <c r="N125" s="89"/>
    </row>
    <row r="126" spans="1:14" ht="12">
      <c r="A126" s="82" t="s">
        <v>145</v>
      </c>
      <c r="B126" s="89">
        <v>4589.82</v>
      </c>
      <c r="C126" s="89">
        <v>4589.82</v>
      </c>
      <c r="D126" s="89">
        <v>4589.82</v>
      </c>
      <c r="E126" s="89">
        <v>4589.82</v>
      </c>
      <c r="F126" s="89">
        <v>4589.82</v>
      </c>
      <c r="G126" s="89">
        <v>4589.82</v>
      </c>
      <c r="H126" s="89">
        <v>4589.82</v>
      </c>
      <c r="I126" s="89">
        <v>4589.82</v>
      </c>
      <c r="J126" s="89">
        <v>4589.82</v>
      </c>
      <c r="K126" s="89">
        <v>4589.82</v>
      </c>
      <c r="L126" s="89">
        <v>4589.82</v>
      </c>
      <c r="M126" s="89">
        <v>4589.82</v>
      </c>
      <c r="N126" s="89">
        <v>55077.84</v>
      </c>
    </row>
    <row r="127" spans="1:14" ht="12">
      <c r="A127" s="82"/>
      <c r="B127" s="89"/>
      <c r="C127" s="89">
        <v>0</v>
      </c>
      <c r="D127" s="89">
        <v>0</v>
      </c>
      <c r="E127" s="89">
        <v>0</v>
      </c>
      <c r="F127" s="89">
        <v>0</v>
      </c>
      <c r="G127" s="89">
        <v>0</v>
      </c>
      <c r="H127" s="89">
        <v>0</v>
      </c>
      <c r="I127" s="89">
        <v>0</v>
      </c>
      <c r="J127" s="89">
        <v>0</v>
      </c>
      <c r="K127" s="89">
        <v>0</v>
      </c>
      <c r="L127" s="89">
        <v>0</v>
      </c>
      <c r="M127" s="89">
        <v>0</v>
      </c>
      <c r="N127" s="89"/>
    </row>
    <row r="128" spans="1:14" ht="12">
      <c r="A128" s="83" t="s">
        <v>67</v>
      </c>
      <c r="B128" s="89"/>
      <c r="C128" s="89">
        <v>0</v>
      </c>
      <c r="D128" s="89">
        <v>0</v>
      </c>
      <c r="E128" s="89">
        <v>0</v>
      </c>
      <c r="F128" s="89">
        <v>0</v>
      </c>
      <c r="G128" s="89">
        <v>0</v>
      </c>
      <c r="H128" s="89">
        <v>0</v>
      </c>
      <c r="I128" s="89">
        <v>0</v>
      </c>
      <c r="J128" s="89">
        <v>0</v>
      </c>
      <c r="K128" s="89">
        <v>0</v>
      </c>
      <c r="L128" s="89">
        <v>0</v>
      </c>
      <c r="M128" s="89">
        <v>0</v>
      </c>
      <c r="N128" s="89"/>
    </row>
    <row r="129" spans="1:14" ht="12">
      <c r="A129" s="82" t="s">
        <v>146</v>
      </c>
      <c r="B129" s="89">
        <v>394146.14</v>
      </c>
      <c r="C129" s="89">
        <v>610687.2999999999</v>
      </c>
      <c r="D129" s="89">
        <v>779455.84</v>
      </c>
      <c r="E129" s="89">
        <v>624147</v>
      </c>
      <c r="F129" s="89">
        <v>474528.46</v>
      </c>
      <c r="G129" s="89">
        <v>378067.45</v>
      </c>
      <c r="H129" s="89">
        <v>423256.8</v>
      </c>
      <c r="I129" s="89">
        <v>426097.67</v>
      </c>
      <c r="J129" s="89">
        <v>375298.18</v>
      </c>
      <c r="K129" s="89">
        <v>561255.83</v>
      </c>
      <c r="L129" s="89">
        <v>387369.73</v>
      </c>
      <c r="M129" s="89">
        <v>466747.93</v>
      </c>
      <c r="N129" s="89">
        <v>5901058.33</v>
      </c>
    </row>
    <row r="130" spans="1:14" ht="12">
      <c r="A130" s="82"/>
      <c r="B130" s="89"/>
      <c r="C130" s="89">
        <v>0</v>
      </c>
      <c r="D130" s="89">
        <v>0</v>
      </c>
      <c r="E130" s="89">
        <v>0</v>
      </c>
      <c r="F130" s="89">
        <v>0</v>
      </c>
      <c r="G130" s="89">
        <v>0</v>
      </c>
      <c r="H130" s="89">
        <v>0</v>
      </c>
      <c r="I130" s="89">
        <v>0</v>
      </c>
      <c r="J130" s="89">
        <v>0</v>
      </c>
      <c r="K130" s="89">
        <v>0</v>
      </c>
      <c r="L130" s="89">
        <v>0</v>
      </c>
      <c r="M130" s="89">
        <v>0</v>
      </c>
      <c r="N130" s="89"/>
    </row>
    <row r="131" spans="1:14" ht="12">
      <c r="A131" s="82" t="s">
        <v>147</v>
      </c>
      <c r="B131" s="89">
        <v>98.71</v>
      </c>
      <c r="C131" s="89">
        <v>153.92</v>
      </c>
      <c r="D131" s="89">
        <v>196.95</v>
      </c>
      <c r="E131" s="89">
        <v>157.35</v>
      </c>
      <c r="F131" s="89">
        <v>119.2</v>
      </c>
      <c r="G131" s="89">
        <v>94.61</v>
      </c>
      <c r="H131" s="89">
        <v>106.13</v>
      </c>
      <c r="I131" s="89">
        <v>106.85</v>
      </c>
      <c r="J131" s="89">
        <v>93.9</v>
      </c>
      <c r="K131" s="89">
        <v>141.31</v>
      </c>
      <c r="L131" s="89">
        <v>96.98</v>
      </c>
      <c r="M131" s="89">
        <v>117.22</v>
      </c>
      <c r="N131" s="89">
        <v>1483.13</v>
      </c>
    </row>
    <row r="132" spans="1:14" ht="12">
      <c r="A132" s="82" t="s">
        <v>15</v>
      </c>
      <c r="B132" s="89">
        <v>243.47</v>
      </c>
      <c r="C132" s="89">
        <v>386.38</v>
      </c>
      <c r="D132" s="89">
        <v>497.76</v>
      </c>
      <c r="E132" s="89">
        <v>395.26</v>
      </c>
      <c r="F132" s="89">
        <v>296.52</v>
      </c>
      <c r="G132" s="89">
        <v>232.86</v>
      </c>
      <c r="H132" s="89">
        <v>262.68</v>
      </c>
      <c r="I132" s="89">
        <v>264.56</v>
      </c>
      <c r="J132" s="89">
        <v>231.03</v>
      </c>
      <c r="K132" s="89">
        <v>353.76</v>
      </c>
      <c r="L132" s="89">
        <v>239</v>
      </c>
      <c r="M132" s="89">
        <v>291.39</v>
      </c>
      <c r="N132" s="89">
        <v>3694.6699999999996</v>
      </c>
    </row>
    <row r="133" spans="1:14" ht="12">
      <c r="A133" s="82"/>
      <c r="B133" s="89"/>
      <c r="C133" s="89">
        <v>0</v>
      </c>
      <c r="D133" s="89">
        <v>0</v>
      </c>
      <c r="E133" s="89">
        <v>0</v>
      </c>
      <c r="F133" s="89">
        <v>0</v>
      </c>
      <c r="G133" s="89">
        <v>0</v>
      </c>
      <c r="H133" s="89">
        <v>0</v>
      </c>
      <c r="I133" s="89">
        <v>0</v>
      </c>
      <c r="J133" s="89">
        <v>0</v>
      </c>
      <c r="K133" s="89">
        <v>0</v>
      </c>
      <c r="L133" s="89">
        <v>0</v>
      </c>
      <c r="M133" s="89">
        <v>0</v>
      </c>
      <c r="N133" s="89"/>
    </row>
    <row r="134" spans="1:14" ht="12">
      <c r="A134" s="83" t="s">
        <v>62</v>
      </c>
      <c r="B134" s="89"/>
      <c r="C134" s="89">
        <v>0</v>
      </c>
      <c r="D134" s="89">
        <v>0</v>
      </c>
      <c r="E134" s="89">
        <v>0</v>
      </c>
      <c r="F134" s="89">
        <v>0</v>
      </c>
      <c r="G134" s="89">
        <v>0</v>
      </c>
      <c r="H134" s="89">
        <v>0</v>
      </c>
      <c r="I134" s="89">
        <v>0</v>
      </c>
      <c r="J134" s="89">
        <v>0</v>
      </c>
      <c r="K134" s="89">
        <v>0</v>
      </c>
      <c r="L134" s="89">
        <v>0</v>
      </c>
      <c r="M134" s="89">
        <v>0</v>
      </c>
      <c r="N134" s="89"/>
    </row>
    <row r="135" spans="1:14" ht="12">
      <c r="A135" s="82" t="s">
        <v>148</v>
      </c>
      <c r="B135" s="89">
        <v>383.46</v>
      </c>
      <c r="C135" s="89">
        <v>587.09</v>
      </c>
      <c r="D135" s="89">
        <v>745.8</v>
      </c>
      <c r="E135" s="89">
        <v>599.75</v>
      </c>
      <c r="F135" s="89">
        <v>459.05</v>
      </c>
      <c r="G135" s="89">
        <v>368.34</v>
      </c>
      <c r="H135" s="89">
        <v>410.84</v>
      </c>
      <c r="I135" s="89">
        <v>413.51</v>
      </c>
      <c r="J135" s="89">
        <v>365.74</v>
      </c>
      <c r="K135" s="89">
        <v>540.61</v>
      </c>
      <c r="L135" s="89">
        <v>377.09</v>
      </c>
      <c r="M135" s="89">
        <v>451.74</v>
      </c>
      <c r="N135" s="89">
        <v>5703.0199999999995</v>
      </c>
    </row>
    <row r="136" spans="1:14" ht="12">
      <c r="A136" s="82" t="s">
        <v>149</v>
      </c>
      <c r="B136" s="89">
        <v>383.46</v>
      </c>
      <c r="C136" s="89">
        <v>587.09</v>
      </c>
      <c r="D136" s="89">
        <v>745.8</v>
      </c>
      <c r="E136" s="89">
        <v>599.75</v>
      </c>
      <c r="F136" s="89">
        <v>459.05</v>
      </c>
      <c r="G136" s="89">
        <v>368.34</v>
      </c>
      <c r="H136" s="89">
        <v>410.84</v>
      </c>
      <c r="I136" s="89">
        <v>413.51</v>
      </c>
      <c r="J136" s="89">
        <v>365.74</v>
      </c>
      <c r="K136" s="89">
        <v>540.61</v>
      </c>
      <c r="L136" s="89">
        <v>377.09</v>
      </c>
      <c r="M136" s="89">
        <v>451.74</v>
      </c>
      <c r="N136" s="89">
        <v>5703.0199999999995</v>
      </c>
    </row>
    <row r="137" spans="1:14" ht="12">
      <c r="A137" s="82"/>
      <c r="B137" s="89"/>
      <c r="C137" s="89">
        <v>0</v>
      </c>
      <c r="D137" s="89">
        <v>0</v>
      </c>
      <c r="E137" s="89">
        <v>0</v>
      </c>
      <c r="F137" s="89">
        <v>0</v>
      </c>
      <c r="G137" s="89">
        <v>0</v>
      </c>
      <c r="H137" s="89">
        <v>0</v>
      </c>
      <c r="I137" s="89">
        <v>0</v>
      </c>
      <c r="J137" s="89">
        <v>0</v>
      </c>
      <c r="K137" s="89">
        <v>0</v>
      </c>
      <c r="L137" s="89">
        <v>0</v>
      </c>
      <c r="M137" s="89">
        <v>0</v>
      </c>
      <c r="N137" s="89"/>
    </row>
    <row r="138" spans="1:14" ht="12">
      <c r="A138" s="84" t="s">
        <v>150</v>
      </c>
      <c r="B138" s="92">
        <v>399845.06000000006</v>
      </c>
      <c r="C138" s="89">
        <v>616991.5999999999</v>
      </c>
      <c r="D138" s="89">
        <v>786231.97</v>
      </c>
      <c r="E138" s="89">
        <v>630488.9299999999</v>
      </c>
      <c r="F138" s="89">
        <v>480452.10000000003</v>
      </c>
      <c r="G138" s="89">
        <v>383721.42000000004</v>
      </c>
      <c r="H138" s="89">
        <v>429037.11000000004</v>
      </c>
      <c r="I138" s="89">
        <v>431885.92</v>
      </c>
      <c r="J138" s="89">
        <v>380944.41000000003</v>
      </c>
      <c r="K138" s="89">
        <v>567421.94</v>
      </c>
      <c r="L138" s="89">
        <v>393049.71</v>
      </c>
      <c r="M138" s="89">
        <v>472649.83999999997</v>
      </c>
      <c r="N138" s="92">
        <v>5972720.009999999</v>
      </c>
    </row>
    <row r="139" spans="1:14" ht="12">
      <c r="A139" s="90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</row>
    <row r="140" spans="1:14" ht="12">
      <c r="A140" s="83" t="s">
        <v>151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</row>
    <row r="141" spans="1:14" ht="12">
      <c r="A141" s="83" t="s">
        <v>67</v>
      </c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</row>
    <row r="142" spans="1:14" ht="12">
      <c r="A142" s="82" t="s">
        <v>152</v>
      </c>
      <c r="B142" s="89">
        <v>1373285.63</v>
      </c>
      <c r="C142" s="89">
        <v>932588.17</v>
      </c>
      <c r="D142" s="89">
        <v>988009.02</v>
      </c>
      <c r="E142" s="89">
        <v>937206.9099999998</v>
      </c>
      <c r="F142" s="89">
        <v>767005.0199999996</v>
      </c>
      <c r="G142" s="89">
        <v>850045.7399999998</v>
      </c>
      <c r="H142" s="89">
        <v>793125.2699999998</v>
      </c>
      <c r="I142" s="89">
        <v>672664.14</v>
      </c>
      <c r="J142" s="89">
        <v>1615301.06</v>
      </c>
      <c r="K142" s="89">
        <v>854229.56</v>
      </c>
      <c r="L142" s="89">
        <v>790248.8</v>
      </c>
      <c r="M142" s="89">
        <v>745014.28</v>
      </c>
      <c r="N142" s="89">
        <v>11318723.599999998</v>
      </c>
    </row>
    <row r="143" spans="1:14" ht="12">
      <c r="A143" s="82"/>
      <c r="B143" s="89"/>
      <c r="C143" s="89">
        <v>0</v>
      </c>
      <c r="D143" s="89">
        <v>0</v>
      </c>
      <c r="E143" s="89">
        <v>0</v>
      </c>
      <c r="F143" s="89">
        <v>0</v>
      </c>
      <c r="G143" s="89">
        <v>0</v>
      </c>
      <c r="H143" s="89">
        <v>0</v>
      </c>
      <c r="I143" s="89">
        <v>0</v>
      </c>
      <c r="J143" s="89">
        <v>0</v>
      </c>
      <c r="K143" s="89">
        <v>0</v>
      </c>
      <c r="L143" s="89">
        <v>0</v>
      </c>
      <c r="M143" s="89">
        <v>0</v>
      </c>
      <c r="N143" s="89"/>
    </row>
    <row r="144" spans="1:14" ht="12">
      <c r="A144" s="82" t="s">
        <v>153</v>
      </c>
      <c r="B144" s="89">
        <v>513596.26</v>
      </c>
      <c r="C144" s="89">
        <v>351722.14</v>
      </c>
      <c r="D144" s="89">
        <v>372078.96</v>
      </c>
      <c r="E144" s="89">
        <v>353418.66</v>
      </c>
      <c r="F144" s="89">
        <v>290901.21</v>
      </c>
      <c r="G144" s="89">
        <v>321403.18</v>
      </c>
      <c r="H144" s="89">
        <v>300495.54</v>
      </c>
      <c r="I144" s="89">
        <v>256248.54</v>
      </c>
      <c r="J144" s="89">
        <v>602491.78</v>
      </c>
      <c r="K144" s="89">
        <v>322939.96</v>
      </c>
      <c r="L144" s="89">
        <v>299438.96</v>
      </c>
      <c r="M144" s="89">
        <v>282823.73</v>
      </c>
      <c r="N144" s="89">
        <v>4267558.92</v>
      </c>
    </row>
    <row r="145" spans="1:14" ht="12">
      <c r="A145" s="82"/>
      <c r="B145" s="89"/>
      <c r="C145" s="89">
        <v>0</v>
      </c>
      <c r="D145" s="89">
        <v>0</v>
      </c>
      <c r="E145" s="89">
        <v>0</v>
      </c>
      <c r="F145" s="89">
        <v>0</v>
      </c>
      <c r="G145" s="89">
        <v>0</v>
      </c>
      <c r="H145" s="89">
        <v>0</v>
      </c>
      <c r="I145" s="89">
        <v>0</v>
      </c>
      <c r="J145" s="89">
        <v>0</v>
      </c>
      <c r="K145" s="89">
        <v>0</v>
      </c>
      <c r="L145" s="89">
        <v>0</v>
      </c>
      <c r="M145" s="89">
        <v>0</v>
      </c>
      <c r="N145" s="89"/>
    </row>
    <row r="146" spans="1:14" ht="12">
      <c r="A146" s="83" t="s">
        <v>62</v>
      </c>
      <c r="B146" s="89"/>
      <c r="C146" s="89">
        <v>0</v>
      </c>
      <c r="D146" s="89">
        <v>0</v>
      </c>
      <c r="E146" s="89">
        <v>0</v>
      </c>
      <c r="F146" s="89">
        <v>0</v>
      </c>
      <c r="G146" s="89">
        <v>0</v>
      </c>
      <c r="H146" s="89">
        <v>0</v>
      </c>
      <c r="I146" s="89">
        <v>0</v>
      </c>
      <c r="J146" s="89">
        <v>0</v>
      </c>
      <c r="K146" s="89">
        <v>0</v>
      </c>
      <c r="L146" s="89">
        <v>0</v>
      </c>
      <c r="M146" s="89">
        <v>0</v>
      </c>
      <c r="N146" s="89"/>
    </row>
    <row r="147" spans="1:14" ht="12">
      <c r="A147" s="82" t="s">
        <v>154</v>
      </c>
      <c r="B147" s="89">
        <v>50539.63</v>
      </c>
      <c r="C147" s="89">
        <v>34536.84</v>
      </c>
      <c r="D147" s="89">
        <v>36549.31</v>
      </c>
      <c r="E147" s="89">
        <v>34704.56</v>
      </c>
      <c r="F147" s="89">
        <v>28524.12</v>
      </c>
      <c r="G147" s="89">
        <v>31539.53</v>
      </c>
      <c r="H147" s="89">
        <v>29472.61</v>
      </c>
      <c r="I147" s="89">
        <v>25098.38</v>
      </c>
      <c r="J147" s="89">
        <v>59327.79</v>
      </c>
      <c r="K147" s="89">
        <v>31691.45</v>
      </c>
      <c r="L147" s="89">
        <v>29368.16</v>
      </c>
      <c r="M147" s="89">
        <v>27725.59</v>
      </c>
      <c r="N147" s="89">
        <v>419077.97</v>
      </c>
    </row>
    <row r="148" spans="1:14" ht="12">
      <c r="A148" s="82" t="s">
        <v>155</v>
      </c>
      <c r="B148" s="89">
        <v>4194.14</v>
      </c>
      <c r="C148" s="89">
        <v>2875.7</v>
      </c>
      <c r="D148" s="89">
        <v>3041.5</v>
      </c>
      <c r="E148" s="89">
        <v>2889.51</v>
      </c>
      <c r="F148" s="89">
        <v>2380.32</v>
      </c>
      <c r="G148" s="89">
        <v>2628.75</v>
      </c>
      <c r="H148" s="89">
        <v>2458.46</v>
      </c>
      <c r="I148" s="89">
        <v>2098.08</v>
      </c>
      <c r="J148" s="89">
        <v>4918.18</v>
      </c>
      <c r="K148" s="89">
        <v>2641.27</v>
      </c>
      <c r="L148" s="89">
        <v>2449.86</v>
      </c>
      <c r="M148" s="89">
        <v>2314.53</v>
      </c>
      <c r="N148" s="89">
        <v>34890.3</v>
      </c>
    </row>
    <row r="149" spans="1:14" ht="12">
      <c r="A149" s="82" t="s">
        <v>156</v>
      </c>
      <c r="B149" s="89">
        <v>146315.46</v>
      </c>
      <c r="C149" s="89">
        <v>99246.74</v>
      </c>
      <c r="D149" s="89">
        <v>105165.97</v>
      </c>
      <c r="E149" s="89">
        <v>99740.04</v>
      </c>
      <c r="F149" s="89">
        <v>81561.62</v>
      </c>
      <c r="G149" s="89">
        <v>90430.79</v>
      </c>
      <c r="H149" s="89">
        <v>84351.4</v>
      </c>
      <c r="I149" s="89">
        <v>71485.54</v>
      </c>
      <c r="J149" s="89">
        <v>172163.94</v>
      </c>
      <c r="K149" s="89">
        <v>90877.64</v>
      </c>
      <c r="L149" s="89">
        <v>84044.17</v>
      </c>
      <c r="M149" s="89">
        <v>79212.9</v>
      </c>
      <c r="N149" s="89">
        <v>1204596.2100000002</v>
      </c>
    </row>
    <row r="150" spans="1:14" ht="12">
      <c r="A150" s="82" t="s">
        <v>157</v>
      </c>
      <c r="B150" s="89">
        <v>467.93</v>
      </c>
      <c r="C150" s="89">
        <v>322.47</v>
      </c>
      <c r="D150" s="89">
        <v>340.76</v>
      </c>
      <c r="E150" s="89">
        <v>323.99</v>
      </c>
      <c r="F150" s="89">
        <v>267.82</v>
      </c>
      <c r="G150" s="89">
        <v>295.22</v>
      </c>
      <c r="H150" s="89">
        <v>276.44</v>
      </c>
      <c r="I150" s="89">
        <v>236.68</v>
      </c>
      <c r="J150" s="89">
        <v>547.81</v>
      </c>
      <c r="K150" s="89">
        <v>296.61</v>
      </c>
      <c r="L150" s="89">
        <v>275.49</v>
      </c>
      <c r="M150" s="89">
        <v>260.56</v>
      </c>
      <c r="N150" s="89">
        <v>3911.78</v>
      </c>
    </row>
    <row r="151" spans="1:14" ht="12">
      <c r="A151" s="82" t="s">
        <v>158</v>
      </c>
      <c r="B151" s="89">
        <v>4888.84</v>
      </c>
      <c r="C151" s="89">
        <v>3292.98</v>
      </c>
      <c r="D151" s="89">
        <v>3493.67</v>
      </c>
      <c r="E151" s="89">
        <v>3309.71</v>
      </c>
      <c r="F151" s="89">
        <v>2693.37</v>
      </c>
      <c r="G151" s="89">
        <v>2994.08</v>
      </c>
      <c r="H151" s="89">
        <v>2787.96</v>
      </c>
      <c r="I151" s="89">
        <v>2351.74</v>
      </c>
      <c r="J151" s="89">
        <v>5765.23</v>
      </c>
      <c r="K151" s="89">
        <v>3009.23</v>
      </c>
      <c r="L151" s="89">
        <v>2777.54</v>
      </c>
      <c r="M151" s="89">
        <v>2613.74</v>
      </c>
      <c r="N151" s="89">
        <v>39978.09</v>
      </c>
    </row>
    <row r="152" spans="1:14" ht="12">
      <c r="A152" s="82" t="s">
        <v>159</v>
      </c>
      <c r="B152" s="89">
        <v>6107.26</v>
      </c>
      <c r="C152" s="89">
        <v>4113.68</v>
      </c>
      <c r="D152" s="89">
        <v>4364.38</v>
      </c>
      <c r="E152" s="89">
        <v>4134.57</v>
      </c>
      <c r="F152" s="89">
        <v>3364.63</v>
      </c>
      <c r="G152" s="89">
        <v>3740.28</v>
      </c>
      <c r="H152" s="89">
        <v>3482.79</v>
      </c>
      <c r="I152" s="89">
        <v>2937.86</v>
      </c>
      <c r="J152" s="89">
        <v>7202.07</v>
      </c>
      <c r="K152" s="89">
        <v>3759.2</v>
      </c>
      <c r="L152" s="89">
        <v>3469.77</v>
      </c>
      <c r="M152" s="89">
        <v>3265.15</v>
      </c>
      <c r="N152" s="89">
        <v>49941.64</v>
      </c>
    </row>
    <row r="153" spans="1:14" ht="12">
      <c r="A153" s="82" t="s">
        <v>160</v>
      </c>
      <c r="B153" s="89">
        <v>4910.85</v>
      </c>
      <c r="C153" s="89">
        <v>3290.79</v>
      </c>
      <c r="D153" s="89">
        <v>3494.53</v>
      </c>
      <c r="E153" s="89">
        <v>3307.77</v>
      </c>
      <c r="F153" s="89">
        <v>2682.09</v>
      </c>
      <c r="G153" s="89">
        <v>2987.36</v>
      </c>
      <c r="H153" s="89">
        <v>2778.11</v>
      </c>
      <c r="I153" s="89">
        <v>2335.28</v>
      </c>
      <c r="J153" s="89">
        <v>5800.53</v>
      </c>
      <c r="K153" s="89">
        <v>3002.74</v>
      </c>
      <c r="L153" s="89">
        <v>2767.54</v>
      </c>
      <c r="M153" s="89">
        <v>2601.25</v>
      </c>
      <c r="N153" s="89">
        <v>39958.84</v>
      </c>
    </row>
    <row r="154" spans="1:14" ht="12">
      <c r="A154" s="82" t="s">
        <v>161</v>
      </c>
      <c r="B154" s="89">
        <v>1470.14</v>
      </c>
      <c r="C154" s="89">
        <v>923.8</v>
      </c>
      <c r="D154" s="89">
        <v>992.51</v>
      </c>
      <c r="E154" s="89">
        <v>929.53</v>
      </c>
      <c r="F154" s="89">
        <v>718.53</v>
      </c>
      <c r="G154" s="89">
        <v>821.47</v>
      </c>
      <c r="H154" s="89">
        <v>750.91</v>
      </c>
      <c r="I154" s="89">
        <v>601.57</v>
      </c>
      <c r="J154" s="89">
        <v>1770.17</v>
      </c>
      <c r="K154" s="89">
        <v>826.66</v>
      </c>
      <c r="L154" s="89">
        <v>747.34</v>
      </c>
      <c r="M154" s="89">
        <v>691.27</v>
      </c>
      <c r="N154" s="89">
        <v>11243.9</v>
      </c>
    </row>
    <row r="155" spans="1:14" ht="12">
      <c r="A155" s="82" t="s">
        <v>162</v>
      </c>
      <c r="B155" s="89">
        <v>23887.6</v>
      </c>
      <c r="C155" s="89">
        <v>16402.91</v>
      </c>
      <c r="D155" s="89">
        <v>17344.16</v>
      </c>
      <c r="E155" s="89">
        <v>16481.35</v>
      </c>
      <c r="F155" s="89">
        <v>13590.69</v>
      </c>
      <c r="G155" s="89">
        <v>15001.03</v>
      </c>
      <c r="H155" s="89">
        <v>14034.31</v>
      </c>
      <c r="I155" s="89">
        <v>11988.43</v>
      </c>
      <c r="J155" s="89">
        <v>27997.92</v>
      </c>
      <c r="K155" s="89">
        <v>15072.09</v>
      </c>
      <c r="L155" s="89">
        <v>13985.46</v>
      </c>
      <c r="M155" s="89">
        <v>13217.21</v>
      </c>
      <c r="N155" s="89">
        <v>199003.15999999995</v>
      </c>
    </row>
    <row r="156" spans="1:14" ht="12">
      <c r="A156" s="82"/>
      <c r="B156" s="89"/>
      <c r="C156" s="89">
        <v>0</v>
      </c>
      <c r="D156" s="89">
        <v>0</v>
      </c>
      <c r="E156" s="89">
        <v>0</v>
      </c>
      <c r="F156" s="89">
        <v>0</v>
      </c>
      <c r="G156" s="89">
        <v>0</v>
      </c>
      <c r="H156" s="89">
        <v>0</v>
      </c>
      <c r="I156" s="89">
        <v>0</v>
      </c>
      <c r="J156" s="89">
        <v>0</v>
      </c>
      <c r="K156" s="89">
        <v>0</v>
      </c>
      <c r="L156" s="89">
        <v>0</v>
      </c>
      <c r="M156" s="89">
        <v>0</v>
      </c>
      <c r="N156" s="89"/>
    </row>
    <row r="157" spans="1:14" ht="12">
      <c r="A157" s="84" t="s">
        <v>163</v>
      </c>
      <c r="B157" s="92">
        <v>2129663.7399999998</v>
      </c>
      <c r="C157" s="89">
        <v>1449316.22</v>
      </c>
      <c r="D157" s="89">
        <v>1534874.7699999998</v>
      </c>
      <c r="E157" s="89">
        <v>1456446.6</v>
      </c>
      <c r="F157" s="89">
        <v>1193689.4199999997</v>
      </c>
      <c r="G157" s="89">
        <v>1321887.43</v>
      </c>
      <c r="H157" s="89">
        <v>1234013.7999999998</v>
      </c>
      <c r="I157" s="89">
        <v>1048046.2400000001</v>
      </c>
      <c r="J157" s="89">
        <v>2503286.4799999995</v>
      </c>
      <c r="K157" s="89">
        <v>1328346.41</v>
      </c>
      <c r="L157" s="89">
        <v>1229573.09</v>
      </c>
      <c r="M157" s="89">
        <v>1159740.21</v>
      </c>
      <c r="N157" s="92">
        <v>17588884.41</v>
      </c>
    </row>
    <row r="158" spans="1:14" ht="12">
      <c r="A158" s="90"/>
      <c r="B158" s="89"/>
      <c r="C158" s="89">
        <v>0</v>
      </c>
      <c r="D158" s="89">
        <v>0</v>
      </c>
      <c r="E158" s="89">
        <v>0</v>
      </c>
      <c r="F158" s="89">
        <v>0</v>
      </c>
      <c r="G158" s="89">
        <v>0</v>
      </c>
      <c r="H158" s="89">
        <v>0</v>
      </c>
      <c r="I158" s="89">
        <v>0</v>
      </c>
      <c r="J158" s="89">
        <v>0</v>
      </c>
      <c r="K158" s="89">
        <v>0</v>
      </c>
      <c r="L158" s="89">
        <v>0</v>
      </c>
      <c r="M158" s="89">
        <v>0</v>
      </c>
      <c r="N158" s="89"/>
    </row>
    <row r="159" spans="1:14" ht="12">
      <c r="A159" s="83" t="s">
        <v>164</v>
      </c>
      <c r="B159" s="89"/>
      <c r="C159" s="89">
        <v>0</v>
      </c>
      <c r="D159" s="89">
        <v>0</v>
      </c>
      <c r="E159" s="89">
        <v>0</v>
      </c>
      <c r="F159" s="89">
        <v>0</v>
      </c>
      <c r="G159" s="89">
        <v>0</v>
      </c>
      <c r="H159" s="89">
        <v>0</v>
      </c>
      <c r="I159" s="89">
        <v>0</v>
      </c>
      <c r="J159" s="89">
        <v>0</v>
      </c>
      <c r="K159" s="89">
        <v>0</v>
      </c>
      <c r="L159" s="89">
        <v>0</v>
      </c>
      <c r="M159" s="89">
        <v>0</v>
      </c>
      <c r="N159" s="89"/>
    </row>
    <row r="160" spans="1:14" ht="12">
      <c r="A160" s="83" t="s">
        <v>127</v>
      </c>
      <c r="B160" s="89"/>
      <c r="C160" s="89">
        <v>0</v>
      </c>
      <c r="D160" s="89">
        <v>0</v>
      </c>
      <c r="E160" s="89">
        <v>0</v>
      </c>
      <c r="F160" s="89">
        <v>0</v>
      </c>
      <c r="G160" s="89">
        <v>0</v>
      </c>
      <c r="H160" s="89">
        <v>0</v>
      </c>
      <c r="I160" s="89">
        <v>0</v>
      </c>
      <c r="J160" s="89">
        <v>0</v>
      </c>
      <c r="K160" s="89">
        <v>0</v>
      </c>
      <c r="L160" s="89">
        <v>0</v>
      </c>
      <c r="M160" s="89">
        <v>0</v>
      </c>
      <c r="N160" s="89"/>
    </row>
    <row r="161" spans="1:14" ht="12">
      <c r="A161" s="82" t="s">
        <v>244</v>
      </c>
      <c r="B161" s="89">
        <v>296.17</v>
      </c>
      <c r="C161" s="89">
        <v>296.17</v>
      </c>
      <c r="D161" s="89">
        <v>296.17</v>
      </c>
      <c r="E161" s="89">
        <v>296.17</v>
      </c>
      <c r="F161" s="89">
        <v>296.17</v>
      </c>
      <c r="G161" s="89">
        <v>296.17</v>
      </c>
      <c r="H161" s="89">
        <v>296.17</v>
      </c>
      <c r="I161" s="89">
        <v>296.17</v>
      </c>
      <c r="J161" s="89">
        <v>296.17</v>
      </c>
      <c r="K161" s="89">
        <v>296.17</v>
      </c>
      <c r="L161" s="89">
        <v>296.17</v>
      </c>
      <c r="M161" s="89">
        <v>296.17</v>
      </c>
      <c r="N161" s="89">
        <v>3554.0400000000004</v>
      </c>
    </row>
    <row r="162" spans="1:14" ht="12">
      <c r="A162" s="82"/>
      <c r="B162" s="89"/>
      <c r="C162" s="89">
        <v>0</v>
      </c>
      <c r="D162" s="89">
        <v>0</v>
      </c>
      <c r="E162" s="89">
        <v>0</v>
      </c>
      <c r="F162" s="89">
        <v>0</v>
      </c>
      <c r="G162" s="89">
        <v>0</v>
      </c>
      <c r="H162" s="89">
        <v>0</v>
      </c>
      <c r="I162" s="89">
        <v>0</v>
      </c>
      <c r="J162" s="89">
        <v>0</v>
      </c>
      <c r="K162" s="89">
        <v>0</v>
      </c>
      <c r="L162" s="89">
        <v>0</v>
      </c>
      <c r="M162" s="89">
        <v>0</v>
      </c>
      <c r="N162" s="89"/>
    </row>
    <row r="163" spans="1:14" ht="12">
      <c r="A163" s="83" t="s">
        <v>67</v>
      </c>
      <c r="B163" s="89"/>
      <c r="C163" s="89">
        <v>0</v>
      </c>
      <c r="D163" s="89">
        <v>0</v>
      </c>
      <c r="E163" s="89">
        <v>0</v>
      </c>
      <c r="F163" s="89">
        <v>0</v>
      </c>
      <c r="G163" s="89">
        <v>0</v>
      </c>
      <c r="H163" s="89">
        <v>0</v>
      </c>
      <c r="I163" s="89">
        <v>0</v>
      </c>
      <c r="J163" s="89">
        <v>0</v>
      </c>
      <c r="K163" s="89">
        <v>0</v>
      </c>
      <c r="L163" s="89">
        <v>0</v>
      </c>
      <c r="M163" s="89">
        <v>0</v>
      </c>
      <c r="N163" s="89"/>
    </row>
    <row r="164" spans="1:14" ht="12">
      <c r="A164" s="82" t="s">
        <v>165</v>
      </c>
      <c r="B164" s="89">
        <v>305620.29333333333</v>
      </c>
      <c r="C164" s="89">
        <v>284562.6033333333</v>
      </c>
      <c r="D164" s="89">
        <v>298101.3433333334</v>
      </c>
      <c r="E164" s="89">
        <v>301385.69333333336</v>
      </c>
      <c r="F164" s="89">
        <v>277995.1533333333</v>
      </c>
      <c r="G164" s="89">
        <v>335583.79333333333</v>
      </c>
      <c r="H164" s="89">
        <v>279062.88333333336</v>
      </c>
      <c r="I164" s="89">
        <v>281910.16333333333</v>
      </c>
      <c r="J164" s="89">
        <v>299221.0933333333</v>
      </c>
      <c r="K164" s="89">
        <v>295550.7933333333</v>
      </c>
      <c r="L164" s="89">
        <v>271743.6533333333</v>
      </c>
      <c r="M164" s="89">
        <v>273297.1433333333</v>
      </c>
      <c r="N164" s="89">
        <v>3504034.6100000003</v>
      </c>
    </row>
    <row r="165" spans="1:14" ht="12">
      <c r="A165" s="82"/>
      <c r="B165" s="89"/>
      <c r="C165" s="89">
        <v>0</v>
      </c>
      <c r="D165" s="89">
        <v>0</v>
      </c>
      <c r="E165" s="89">
        <v>0</v>
      </c>
      <c r="F165" s="89">
        <v>0</v>
      </c>
      <c r="G165" s="89">
        <v>0</v>
      </c>
      <c r="H165" s="89">
        <v>0</v>
      </c>
      <c r="I165" s="89">
        <v>0</v>
      </c>
      <c r="J165" s="89">
        <v>0</v>
      </c>
      <c r="K165" s="89">
        <v>0</v>
      </c>
      <c r="L165" s="89">
        <v>0</v>
      </c>
      <c r="M165" s="89">
        <v>0</v>
      </c>
      <c r="N165" s="89"/>
    </row>
    <row r="166" spans="1:14" ht="12">
      <c r="A166" s="82" t="s">
        <v>166</v>
      </c>
      <c r="B166" s="89">
        <v>1263.22</v>
      </c>
      <c r="C166" s="89">
        <v>1187.87</v>
      </c>
      <c r="D166" s="89">
        <v>1236.32</v>
      </c>
      <c r="E166" s="89">
        <v>1248.07</v>
      </c>
      <c r="F166" s="89">
        <v>1164.38</v>
      </c>
      <c r="G166" s="89">
        <v>1370.43</v>
      </c>
      <c r="H166" s="89">
        <v>1168.2</v>
      </c>
      <c r="I166" s="89">
        <v>1178.38</v>
      </c>
      <c r="J166" s="89">
        <v>1240.32</v>
      </c>
      <c r="K166" s="89">
        <v>1227.19</v>
      </c>
      <c r="L166" s="89">
        <v>1142.01</v>
      </c>
      <c r="M166" s="89">
        <v>1147.57</v>
      </c>
      <c r="N166" s="89">
        <v>14573.96</v>
      </c>
    </row>
    <row r="167" spans="1:14" ht="12">
      <c r="A167" s="82" t="s">
        <v>167</v>
      </c>
      <c r="B167" s="89">
        <v>18953.57</v>
      </c>
      <c r="C167" s="89">
        <v>17705.04</v>
      </c>
      <c r="D167" s="89">
        <v>18507.76</v>
      </c>
      <c r="E167" s="89">
        <v>18702.5</v>
      </c>
      <c r="F167" s="89">
        <v>17315.65</v>
      </c>
      <c r="G167" s="89">
        <v>20730.13</v>
      </c>
      <c r="H167" s="89">
        <v>17378.96</v>
      </c>
      <c r="I167" s="89">
        <v>17547.77</v>
      </c>
      <c r="J167" s="89">
        <v>18574.15</v>
      </c>
      <c r="K167" s="89">
        <v>18356.54</v>
      </c>
      <c r="L167" s="89">
        <v>16944.99</v>
      </c>
      <c r="M167" s="89">
        <v>17037.1</v>
      </c>
      <c r="N167" s="89">
        <v>217754.15999999997</v>
      </c>
    </row>
    <row r="168" spans="1:14" ht="12">
      <c r="A168" s="82" t="s">
        <v>168</v>
      </c>
      <c r="B168" s="89">
        <v>1681.2</v>
      </c>
      <c r="C168" s="89">
        <v>1586.73</v>
      </c>
      <c r="D168" s="89">
        <v>1647.47</v>
      </c>
      <c r="E168" s="89">
        <v>1662.2</v>
      </c>
      <c r="F168" s="89">
        <v>1557.27</v>
      </c>
      <c r="G168" s="89">
        <v>1815.61</v>
      </c>
      <c r="H168" s="89">
        <v>1562.06</v>
      </c>
      <c r="I168" s="89">
        <v>1574.84</v>
      </c>
      <c r="J168" s="89">
        <v>1652.49</v>
      </c>
      <c r="K168" s="89">
        <v>1636.03</v>
      </c>
      <c r="L168" s="89">
        <v>1529.23</v>
      </c>
      <c r="M168" s="89">
        <v>1536.2</v>
      </c>
      <c r="N168" s="89">
        <v>19441.33</v>
      </c>
    </row>
    <row r="169" spans="1:14" ht="12">
      <c r="A169" s="82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</row>
    <row r="170" spans="1:14" ht="12">
      <c r="A170" s="83" t="s">
        <v>62</v>
      </c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</row>
    <row r="171" spans="1:14" ht="12">
      <c r="A171" s="82" t="s">
        <v>169</v>
      </c>
      <c r="B171" s="89">
        <v>59596.51</v>
      </c>
      <c r="C171" s="89">
        <v>55541.91</v>
      </c>
      <c r="D171" s="89">
        <v>58148.76</v>
      </c>
      <c r="E171" s="89">
        <v>58781.15</v>
      </c>
      <c r="F171" s="89">
        <v>54277.37</v>
      </c>
      <c r="G171" s="89">
        <v>65365.89</v>
      </c>
      <c r="H171" s="89">
        <v>54482.95</v>
      </c>
      <c r="I171" s="89">
        <v>55031.19</v>
      </c>
      <c r="J171" s="89">
        <v>58364.36</v>
      </c>
      <c r="K171" s="89">
        <v>57657.66</v>
      </c>
      <c r="L171" s="89">
        <v>53073.66</v>
      </c>
      <c r="M171" s="89">
        <v>53372.78</v>
      </c>
      <c r="N171" s="89">
        <v>683694.1900000001</v>
      </c>
    </row>
    <row r="172" spans="1:14" ht="12">
      <c r="A172" s="82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</row>
    <row r="173" spans="1:14" ht="12">
      <c r="A173" s="84" t="s">
        <v>170</v>
      </c>
      <c r="B173" s="92">
        <v>387410.9633333333</v>
      </c>
      <c r="C173" s="89">
        <v>360880.32333333325</v>
      </c>
      <c r="D173" s="89">
        <v>377937.82333333336</v>
      </c>
      <c r="E173" s="89">
        <v>382075.7833333334</v>
      </c>
      <c r="F173" s="89">
        <v>352605.99333333335</v>
      </c>
      <c r="G173" s="89">
        <v>425162.0233333333</v>
      </c>
      <c r="H173" s="89">
        <v>353951.2233333334</v>
      </c>
      <c r="I173" s="89">
        <v>357538.51333333337</v>
      </c>
      <c r="J173" s="89">
        <v>379348.5833333333</v>
      </c>
      <c r="K173" s="89">
        <v>374724.3833333333</v>
      </c>
      <c r="L173" s="89">
        <v>344729.71333333326</v>
      </c>
      <c r="M173" s="89">
        <v>346686.96333333326</v>
      </c>
      <c r="N173" s="92">
        <v>4443052.29</v>
      </c>
    </row>
    <row r="174" spans="1:14" ht="12">
      <c r="A174" s="90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</row>
    <row r="175" spans="1:14" ht="12">
      <c r="A175" s="83" t="s">
        <v>171</v>
      </c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</row>
    <row r="176" spans="1:14" ht="12">
      <c r="A176" s="83" t="s">
        <v>67</v>
      </c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</row>
    <row r="177" spans="1:14" ht="12">
      <c r="A177" s="82" t="s">
        <v>172</v>
      </c>
      <c r="B177" s="89">
        <v>89487.10666666667</v>
      </c>
      <c r="C177" s="89">
        <v>88637.23666666666</v>
      </c>
      <c r="D177" s="89">
        <v>96959.30666666667</v>
      </c>
      <c r="E177" s="89">
        <v>100401.6966666667</v>
      </c>
      <c r="F177" s="89">
        <v>88494.81666666668</v>
      </c>
      <c r="G177" s="89">
        <v>112909.58666666667</v>
      </c>
      <c r="H177" s="89">
        <v>101705.17666666667</v>
      </c>
      <c r="I177" s="89">
        <v>99936.18666666668</v>
      </c>
      <c r="J177" s="89">
        <v>107823.70666666668</v>
      </c>
      <c r="K177" s="89">
        <v>101766.91666666666</v>
      </c>
      <c r="L177" s="89">
        <v>95923.03666666668</v>
      </c>
      <c r="M177" s="89">
        <v>102209.84666666665</v>
      </c>
      <c r="N177" s="89">
        <v>1186254.62</v>
      </c>
    </row>
    <row r="178" spans="1:14" ht="12">
      <c r="A178" s="82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</row>
    <row r="179" spans="1:14" ht="12">
      <c r="A179" s="82" t="s">
        <v>173</v>
      </c>
      <c r="B179" s="89">
        <v>10041.8</v>
      </c>
      <c r="C179" s="89">
        <v>9946.44</v>
      </c>
      <c r="D179" s="89">
        <v>10880.3</v>
      </c>
      <c r="E179" s="89">
        <v>11266.59</v>
      </c>
      <c r="F179" s="89">
        <v>9930.45</v>
      </c>
      <c r="G179" s="89">
        <v>12670.16</v>
      </c>
      <c r="H179" s="89">
        <v>11412.86</v>
      </c>
      <c r="I179" s="89">
        <v>11214.35</v>
      </c>
      <c r="J179" s="89">
        <v>12099.45</v>
      </c>
      <c r="K179" s="89">
        <v>11419.78</v>
      </c>
      <c r="L179" s="89">
        <v>10764.01</v>
      </c>
      <c r="M179" s="89">
        <v>11469.49</v>
      </c>
      <c r="N179" s="89">
        <v>133115.68</v>
      </c>
    </row>
    <row r="180" spans="1:14" ht="12">
      <c r="A180" s="82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</row>
    <row r="181" spans="1:14" ht="12">
      <c r="A181" s="82" t="s">
        <v>174</v>
      </c>
      <c r="B181" s="89">
        <v>1523.59</v>
      </c>
      <c r="C181" s="89">
        <v>1509.12</v>
      </c>
      <c r="D181" s="89">
        <v>1650.81</v>
      </c>
      <c r="E181" s="89">
        <v>1709.42</v>
      </c>
      <c r="F181" s="89">
        <v>1506.7</v>
      </c>
      <c r="G181" s="89">
        <v>1922.38</v>
      </c>
      <c r="H181" s="89">
        <v>1731.61</v>
      </c>
      <c r="I181" s="89">
        <v>1701.49</v>
      </c>
      <c r="J181" s="89">
        <v>1835.79</v>
      </c>
      <c r="K181" s="89">
        <v>1732.66</v>
      </c>
      <c r="L181" s="89">
        <v>1633.17</v>
      </c>
      <c r="M181" s="89">
        <v>1740.21</v>
      </c>
      <c r="N181" s="89">
        <v>20196.949999999997</v>
      </c>
    </row>
    <row r="182" spans="1:14" ht="12">
      <c r="A182" s="82" t="s">
        <v>175</v>
      </c>
      <c r="B182" s="89">
        <v>2760.59</v>
      </c>
      <c r="C182" s="89">
        <v>2734.38</v>
      </c>
      <c r="D182" s="89">
        <v>2991.11</v>
      </c>
      <c r="E182" s="89">
        <v>3097.3</v>
      </c>
      <c r="F182" s="89">
        <v>2729.98</v>
      </c>
      <c r="G182" s="89">
        <v>3483.16</v>
      </c>
      <c r="H182" s="89">
        <v>3137.51</v>
      </c>
      <c r="I182" s="89">
        <v>3082.94</v>
      </c>
      <c r="J182" s="89">
        <v>3326.26</v>
      </c>
      <c r="K182" s="89">
        <v>3139.42</v>
      </c>
      <c r="L182" s="89">
        <v>2959.14</v>
      </c>
      <c r="M182" s="89">
        <v>3153.08</v>
      </c>
      <c r="N182" s="89">
        <v>36594.869999999995</v>
      </c>
    </row>
    <row r="183" spans="1:14" ht="12">
      <c r="A183" s="82" t="s">
        <v>176</v>
      </c>
      <c r="B183" s="89">
        <v>3680.22</v>
      </c>
      <c r="C183" s="89">
        <v>3645.27</v>
      </c>
      <c r="D183" s="89">
        <v>3987.52</v>
      </c>
      <c r="E183" s="89">
        <v>4129.09</v>
      </c>
      <c r="F183" s="89">
        <v>3639.41</v>
      </c>
      <c r="G183" s="89">
        <v>4643.49</v>
      </c>
      <c r="H183" s="89">
        <v>4182.7</v>
      </c>
      <c r="I183" s="89">
        <v>4109.95</v>
      </c>
      <c r="J183" s="89">
        <v>4434.33</v>
      </c>
      <c r="K183" s="89">
        <v>4185.24</v>
      </c>
      <c r="L183" s="89">
        <v>3944.9</v>
      </c>
      <c r="M183" s="89">
        <v>4203.45</v>
      </c>
      <c r="N183" s="89">
        <v>48785.57</v>
      </c>
    </row>
    <row r="184" spans="1:14" ht="12">
      <c r="A184" s="82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</row>
    <row r="185" spans="1:14" ht="12">
      <c r="A185" s="83" t="s">
        <v>62</v>
      </c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</row>
    <row r="186" spans="1:14" ht="12">
      <c r="A186" s="82" t="s">
        <v>177</v>
      </c>
      <c r="B186" s="89">
        <v>9436.32</v>
      </c>
      <c r="C186" s="89">
        <v>9346.7</v>
      </c>
      <c r="D186" s="89">
        <v>10224.26</v>
      </c>
      <c r="E186" s="89">
        <v>10587.25</v>
      </c>
      <c r="F186" s="89">
        <v>9331.69</v>
      </c>
      <c r="G186" s="89">
        <v>11906.2</v>
      </c>
      <c r="H186" s="89">
        <v>10724.7</v>
      </c>
      <c r="I186" s="89">
        <v>10538.17</v>
      </c>
      <c r="J186" s="89">
        <v>11369.9</v>
      </c>
      <c r="K186" s="89">
        <v>10731.21</v>
      </c>
      <c r="L186" s="89">
        <v>10114.98</v>
      </c>
      <c r="M186" s="89">
        <v>10777.92</v>
      </c>
      <c r="N186" s="89">
        <v>125089.29999999999</v>
      </c>
    </row>
    <row r="187" spans="1:14" ht="12">
      <c r="A187" s="82" t="s">
        <v>178</v>
      </c>
      <c r="B187" s="89">
        <v>3553.39</v>
      </c>
      <c r="C187" s="89">
        <v>3519.65</v>
      </c>
      <c r="D187" s="89">
        <v>3850.1</v>
      </c>
      <c r="E187" s="89">
        <v>3986.8</v>
      </c>
      <c r="F187" s="89">
        <v>3513.99</v>
      </c>
      <c r="G187" s="89">
        <v>4483.47</v>
      </c>
      <c r="H187" s="89">
        <v>4038.56</v>
      </c>
      <c r="I187" s="89">
        <v>3968.31</v>
      </c>
      <c r="J187" s="89">
        <v>4281.51</v>
      </c>
      <c r="K187" s="89">
        <v>4041.01</v>
      </c>
      <c r="L187" s="89">
        <v>3808.95</v>
      </c>
      <c r="M187" s="89">
        <v>4058.6</v>
      </c>
      <c r="N187" s="89">
        <v>47104.340000000004</v>
      </c>
    </row>
    <row r="188" spans="1:14" ht="12">
      <c r="A188" s="82" t="s">
        <v>179</v>
      </c>
      <c r="B188" s="89">
        <v>2017.32</v>
      </c>
      <c r="C188" s="89">
        <v>1998.16</v>
      </c>
      <c r="D188" s="89">
        <v>2185.77</v>
      </c>
      <c r="E188" s="89">
        <v>2263.37</v>
      </c>
      <c r="F188" s="89">
        <v>1994.95</v>
      </c>
      <c r="G188" s="89">
        <v>2545.33</v>
      </c>
      <c r="H188" s="89">
        <v>2292.75</v>
      </c>
      <c r="I188" s="89">
        <v>2252.87</v>
      </c>
      <c r="J188" s="89">
        <v>2430.68</v>
      </c>
      <c r="K188" s="89">
        <v>2294.14</v>
      </c>
      <c r="L188" s="89">
        <v>2162.4</v>
      </c>
      <c r="M188" s="89">
        <v>2304.13</v>
      </c>
      <c r="N188" s="89">
        <v>26741.870000000003</v>
      </c>
    </row>
    <row r="189" spans="1:14" ht="12">
      <c r="A189" s="82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</row>
    <row r="190" spans="1:14" ht="12">
      <c r="A190" s="84" t="s">
        <v>180</v>
      </c>
      <c r="B190" s="92">
        <v>122500.33666666668</v>
      </c>
      <c r="C190" s="89">
        <v>121336.95666666667</v>
      </c>
      <c r="D190" s="89">
        <v>132729.17666666667</v>
      </c>
      <c r="E190" s="89">
        <v>137441.51666666666</v>
      </c>
      <c r="F190" s="89">
        <v>121141.98666666668</v>
      </c>
      <c r="G190" s="89">
        <v>154563.77666666667</v>
      </c>
      <c r="H190" s="89">
        <v>139225.86666666667</v>
      </c>
      <c r="I190" s="89">
        <v>136804.2666666667</v>
      </c>
      <c r="J190" s="89">
        <v>147601.62666666668</v>
      </c>
      <c r="K190" s="89">
        <v>139310.37666666668</v>
      </c>
      <c r="L190" s="89">
        <v>131310.58666666667</v>
      </c>
      <c r="M190" s="89">
        <v>139916.72666666668</v>
      </c>
      <c r="N190" s="92">
        <v>1623883.2000000002</v>
      </c>
    </row>
    <row r="191" spans="1:14" ht="12">
      <c r="A191" s="90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</row>
    <row r="192" spans="1:14" ht="12">
      <c r="A192" s="83" t="s">
        <v>181</v>
      </c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</row>
    <row r="193" spans="1:14" ht="12">
      <c r="A193" s="83" t="s">
        <v>101</v>
      </c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</row>
    <row r="194" spans="1:14" ht="12">
      <c r="A194" s="82" t="s">
        <v>182</v>
      </c>
      <c r="B194" s="89">
        <v>1588.67</v>
      </c>
      <c r="C194" s="89">
        <v>1588.67</v>
      </c>
      <c r="D194" s="89">
        <v>1588.67</v>
      </c>
      <c r="E194" s="89">
        <v>1588.67</v>
      </c>
      <c r="F194" s="89">
        <v>1588.67</v>
      </c>
      <c r="G194" s="89">
        <v>1588.67</v>
      </c>
      <c r="H194" s="89">
        <v>1588.67</v>
      </c>
      <c r="I194" s="89">
        <v>1588.67</v>
      </c>
      <c r="J194" s="89">
        <v>1588.67</v>
      </c>
      <c r="K194" s="89">
        <v>1588.67</v>
      </c>
      <c r="L194" s="89">
        <v>1588.67</v>
      </c>
      <c r="M194" s="89">
        <v>1588.67</v>
      </c>
      <c r="N194" s="89">
        <v>19064.04</v>
      </c>
    </row>
    <row r="195" spans="1:14" ht="12">
      <c r="A195" s="82" t="s">
        <v>183</v>
      </c>
      <c r="B195" s="89">
        <v>191.97</v>
      </c>
      <c r="C195" s="89">
        <v>191.97</v>
      </c>
      <c r="D195" s="89">
        <v>191.97</v>
      </c>
      <c r="E195" s="89">
        <v>191.97</v>
      </c>
      <c r="F195" s="89">
        <v>191.97</v>
      </c>
      <c r="G195" s="89">
        <v>191.97</v>
      </c>
      <c r="H195" s="89">
        <v>191.97</v>
      </c>
      <c r="I195" s="89">
        <v>191.97</v>
      </c>
      <c r="J195" s="89">
        <v>191.97</v>
      </c>
      <c r="K195" s="89">
        <v>191.97</v>
      </c>
      <c r="L195" s="89">
        <v>191.97</v>
      </c>
      <c r="M195" s="89">
        <v>191.97</v>
      </c>
      <c r="N195" s="89">
        <v>2303.64</v>
      </c>
    </row>
    <row r="196" spans="1:14" ht="12">
      <c r="A196" s="82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</row>
    <row r="197" spans="1:14" ht="12">
      <c r="A197" s="83" t="s">
        <v>67</v>
      </c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</row>
    <row r="198" spans="1:14" ht="12">
      <c r="A198" s="82" t="s">
        <v>184</v>
      </c>
      <c r="B198" s="89">
        <v>1083933.9633333334</v>
      </c>
      <c r="C198" s="89">
        <v>1111057.8233333335</v>
      </c>
      <c r="D198" s="89">
        <v>1090279.2033333334</v>
      </c>
      <c r="E198" s="89">
        <v>1110185.593333334</v>
      </c>
      <c r="F198" s="89">
        <v>1055061.3233333335</v>
      </c>
      <c r="G198" s="89">
        <v>1095078.55</v>
      </c>
      <c r="H198" s="89">
        <v>1049839.7133333334</v>
      </c>
      <c r="I198" s="89">
        <v>1051755.8333333337</v>
      </c>
      <c r="J198" s="89">
        <v>1111705.9333333336</v>
      </c>
      <c r="K198" s="89">
        <v>1082660.0633333335</v>
      </c>
      <c r="L198" s="89">
        <v>1093305.2733333332</v>
      </c>
      <c r="M198" s="89">
        <v>1138184.4633333334</v>
      </c>
      <c r="N198" s="89">
        <v>13073047.736666666</v>
      </c>
    </row>
    <row r="199" spans="1:14" ht="12">
      <c r="A199" s="82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</row>
    <row r="200" spans="1:14" ht="12">
      <c r="A200" s="82" t="s">
        <v>186</v>
      </c>
      <c r="B200" s="89">
        <v>11369.08</v>
      </c>
      <c r="C200" s="89">
        <v>11655.11</v>
      </c>
      <c r="D200" s="89">
        <v>11435.99</v>
      </c>
      <c r="E200" s="89">
        <v>11645.91</v>
      </c>
      <c r="F200" s="89">
        <v>11064.6</v>
      </c>
      <c r="G200" s="89">
        <v>11442.183235</v>
      </c>
      <c r="H200" s="89">
        <v>11006.61</v>
      </c>
      <c r="I200" s="89">
        <v>11026.61</v>
      </c>
      <c r="J200" s="89">
        <v>11652.28</v>
      </c>
      <c r="K200" s="89">
        <v>11349.14</v>
      </c>
      <c r="L200" s="89">
        <v>11460.24</v>
      </c>
      <c r="M200" s="89">
        <v>11928.63</v>
      </c>
      <c r="N200" s="89">
        <v>137036.383235</v>
      </c>
    </row>
    <row r="201" spans="1:14" ht="12">
      <c r="A201" s="82" t="s">
        <v>185</v>
      </c>
      <c r="B201" s="89">
        <v>31259.74</v>
      </c>
      <c r="C201" s="89">
        <v>32041.84</v>
      </c>
      <c r="D201" s="89">
        <v>31442.71</v>
      </c>
      <c r="E201" s="89">
        <v>32016.69</v>
      </c>
      <c r="F201" s="89">
        <v>30427.22</v>
      </c>
      <c r="G201" s="89">
        <v>32399.675743</v>
      </c>
      <c r="H201" s="89">
        <v>30330.61</v>
      </c>
      <c r="I201" s="89">
        <v>30389.71</v>
      </c>
      <c r="J201" s="89">
        <v>32238.65</v>
      </c>
      <c r="K201" s="89">
        <v>31342.84</v>
      </c>
      <c r="L201" s="89">
        <v>31671.15</v>
      </c>
      <c r="M201" s="89">
        <v>33055.29</v>
      </c>
      <c r="N201" s="89">
        <v>378616.125743</v>
      </c>
    </row>
    <row r="202" spans="1:14" ht="12">
      <c r="A202" s="82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</row>
    <row r="203" spans="1:14" ht="12">
      <c r="A203" s="83" t="s">
        <v>62</v>
      </c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</row>
    <row r="204" spans="1:14" ht="12">
      <c r="A204" s="82" t="s">
        <v>63</v>
      </c>
      <c r="B204" s="89">
        <v>782.71</v>
      </c>
      <c r="C204" s="89">
        <v>802.54</v>
      </c>
      <c r="D204" s="89">
        <v>787.35</v>
      </c>
      <c r="E204" s="89">
        <v>801.9</v>
      </c>
      <c r="F204" s="89">
        <v>761.59</v>
      </c>
      <c r="G204" s="89">
        <v>785.231631</v>
      </c>
      <c r="H204" s="89">
        <v>757.4</v>
      </c>
      <c r="I204" s="89">
        <v>758.78</v>
      </c>
      <c r="J204" s="89">
        <v>801.79</v>
      </c>
      <c r="K204" s="89">
        <v>780.95</v>
      </c>
      <c r="L204" s="89">
        <v>788.59</v>
      </c>
      <c r="M204" s="89">
        <v>820.79</v>
      </c>
      <c r="N204" s="89">
        <v>9429.621630999998</v>
      </c>
    </row>
    <row r="205" spans="1:14" ht="12">
      <c r="A205" s="82" t="s">
        <v>187</v>
      </c>
      <c r="B205" s="89">
        <v>41228.14</v>
      </c>
      <c r="C205" s="89">
        <v>42272.9</v>
      </c>
      <c r="D205" s="89">
        <v>41472.54</v>
      </c>
      <c r="E205" s="89">
        <v>42239.3</v>
      </c>
      <c r="F205" s="89">
        <v>40116.02</v>
      </c>
      <c r="G205" s="89">
        <v>41540.71</v>
      </c>
      <c r="H205" s="89">
        <v>39907.2</v>
      </c>
      <c r="I205" s="89">
        <v>39980.45</v>
      </c>
      <c r="J205" s="89">
        <v>42272.47</v>
      </c>
      <c r="K205" s="89">
        <v>41161.99</v>
      </c>
      <c r="L205" s="89">
        <v>41568.98</v>
      </c>
      <c r="M205" s="89">
        <v>43284.8</v>
      </c>
      <c r="N205" s="89">
        <v>497045.49999999994</v>
      </c>
    </row>
    <row r="206" spans="1:14" ht="12">
      <c r="A206" s="82" t="s">
        <v>188</v>
      </c>
      <c r="B206" s="89">
        <v>6055.76</v>
      </c>
      <c r="C206" s="89">
        <v>6209.22</v>
      </c>
      <c r="D206" s="89">
        <v>6091.66</v>
      </c>
      <c r="E206" s="89">
        <v>6204.28</v>
      </c>
      <c r="F206" s="89">
        <v>5892.41</v>
      </c>
      <c r="G206" s="89">
        <v>6249.76</v>
      </c>
      <c r="H206" s="89">
        <v>5871.5</v>
      </c>
      <c r="I206" s="89">
        <v>5882.95</v>
      </c>
      <c r="J206" s="89">
        <v>6241.38</v>
      </c>
      <c r="K206" s="89">
        <v>6067.72</v>
      </c>
      <c r="L206" s="89">
        <v>6131.37</v>
      </c>
      <c r="M206" s="89">
        <v>6399.69</v>
      </c>
      <c r="N206" s="89">
        <v>73297.7</v>
      </c>
    </row>
    <row r="207" spans="1:14" ht="12">
      <c r="A207" s="82" t="s">
        <v>189</v>
      </c>
      <c r="B207" s="89">
        <v>5312.83</v>
      </c>
      <c r="C207" s="89">
        <v>5447.46</v>
      </c>
      <c r="D207" s="89">
        <v>5344.33</v>
      </c>
      <c r="E207" s="89">
        <v>5443.13</v>
      </c>
      <c r="F207" s="89">
        <v>5169.52</v>
      </c>
      <c r="G207" s="89">
        <v>5491.1267755</v>
      </c>
      <c r="H207" s="89">
        <v>5151.71</v>
      </c>
      <c r="I207" s="89">
        <v>5161.79</v>
      </c>
      <c r="J207" s="89">
        <v>5477.44</v>
      </c>
      <c r="K207" s="89">
        <v>5324.51</v>
      </c>
      <c r="L207" s="89">
        <v>5380.56</v>
      </c>
      <c r="M207" s="89">
        <v>5616.85</v>
      </c>
      <c r="N207" s="89">
        <v>64321.256775500005</v>
      </c>
    </row>
    <row r="208" spans="1:14" ht="12">
      <c r="A208" s="82" t="s">
        <v>190</v>
      </c>
      <c r="B208" s="89">
        <v>11737.73</v>
      </c>
      <c r="C208" s="89">
        <v>12035.17</v>
      </c>
      <c r="D208" s="89">
        <v>11807.31</v>
      </c>
      <c r="E208" s="89">
        <v>12025.61</v>
      </c>
      <c r="F208" s="89">
        <v>11421.1</v>
      </c>
      <c r="G208" s="89">
        <v>11826.10252931047</v>
      </c>
      <c r="H208" s="89">
        <v>11361.61</v>
      </c>
      <c r="I208" s="89">
        <v>11382.46</v>
      </c>
      <c r="J208" s="89">
        <v>12034.91</v>
      </c>
      <c r="K208" s="89">
        <v>11718.8</v>
      </c>
      <c r="L208" s="89">
        <v>11834.66</v>
      </c>
      <c r="M208" s="89">
        <v>12323.09</v>
      </c>
      <c r="N208" s="89">
        <v>141508.5525293105</v>
      </c>
    </row>
    <row r="209" spans="1:14" ht="12">
      <c r="A209" s="82" t="s">
        <v>191</v>
      </c>
      <c r="B209" s="89">
        <v>6844.29</v>
      </c>
      <c r="C209" s="89">
        <v>7017.73</v>
      </c>
      <c r="D209" s="89">
        <v>6884.87</v>
      </c>
      <c r="E209" s="89">
        <v>7012.16</v>
      </c>
      <c r="F209" s="89">
        <v>6659.67</v>
      </c>
      <c r="G209" s="89">
        <v>6812.750832250699</v>
      </c>
      <c r="H209" s="89">
        <v>6619.5</v>
      </c>
      <c r="I209" s="89">
        <v>6631.27</v>
      </c>
      <c r="J209" s="89">
        <v>6999.51</v>
      </c>
      <c r="K209" s="89">
        <v>6821.1</v>
      </c>
      <c r="L209" s="89">
        <v>6886.48</v>
      </c>
      <c r="M209" s="89">
        <v>7162.15</v>
      </c>
      <c r="N209" s="89">
        <v>82351.48083225069</v>
      </c>
    </row>
    <row r="210" spans="1:14" ht="12">
      <c r="A210" s="82" t="s">
        <v>192</v>
      </c>
      <c r="B210" s="89">
        <v>4309.44</v>
      </c>
      <c r="C210" s="89">
        <v>4418.64</v>
      </c>
      <c r="D210" s="89">
        <v>4334.98</v>
      </c>
      <c r="E210" s="89">
        <v>4415.13</v>
      </c>
      <c r="F210" s="89">
        <v>4193.19</v>
      </c>
      <c r="G210" s="89">
        <v>4390.220194156651</v>
      </c>
      <c r="H210" s="89">
        <v>4174.53</v>
      </c>
      <c r="I210" s="89">
        <v>4182.42</v>
      </c>
      <c r="J210" s="89">
        <v>4429.07</v>
      </c>
      <c r="K210" s="89">
        <v>4309.56</v>
      </c>
      <c r="L210" s="89">
        <v>4353.36</v>
      </c>
      <c r="M210" s="89">
        <v>4538</v>
      </c>
      <c r="N210" s="89">
        <v>52048.540194156645</v>
      </c>
    </row>
    <row r="211" spans="1:14" ht="12">
      <c r="A211" s="82" t="s">
        <v>193</v>
      </c>
      <c r="B211" s="89">
        <v>21958.75</v>
      </c>
      <c r="C211" s="89">
        <v>22515.21</v>
      </c>
      <c r="D211" s="89">
        <v>22088.93</v>
      </c>
      <c r="E211" s="89">
        <v>22497.31</v>
      </c>
      <c r="F211" s="89">
        <v>21366.42</v>
      </c>
      <c r="G211" s="89">
        <v>22592.21996951309</v>
      </c>
      <c r="H211" s="89">
        <v>21285.98</v>
      </c>
      <c r="I211" s="89">
        <v>21327.19</v>
      </c>
      <c r="J211" s="89">
        <v>22616.59</v>
      </c>
      <c r="K211" s="89">
        <v>21991.88</v>
      </c>
      <c r="L211" s="89">
        <v>22220.83</v>
      </c>
      <c r="M211" s="89">
        <v>23186.09</v>
      </c>
      <c r="N211" s="89">
        <v>265647.3999695131</v>
      </c>
    </row>
    <row r="212" spans="1:14" ht="12">
      <c r="A212" s="82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</row>
    <row r="213" spans="1:14" ht="12">
      <c r="A213" s="84" t="s">
        <v>194</v>
      </c>
      <c r="B213" s="89">
        <v>1226573.0733333332</v>
      </c>
      <c r="C213" s="89">
        <v>1257254.2833333332</v>
      </c>
      <c r="D213" s="89">
        <v>1233750.5133333334</v>
      </c>
      <c r="E213" s="89">
        <v>1256267.6533333336</v>
      </c>
      <c r="F213" s="89">
        <v>1193913.7033333334</v>
      </c>
      <c r="G213" s="89">
        <v>1240389.170909731</v>
      </c>
      <c r="H213" s="89">
        <v>1188087.0033333334</v>
      </c>
      <c r="I213" s="89">
        <v>1190260.1033333335</v>
      </c>
      <c r="J213" s="89">
        <v>1258250.6633333333</v>
      </c>
      <c r="K213" s="89">
        <v>1225309.1933333334</v>
      </c>
      <c r="L213" s="89">
        <v>1237382.1333333333</v>
      </c>
      <c r="M213" s="89">
        <v>1288280.4833333334</v>
      </c>
      <c r="N213" s="92">
        <v>14795717.977576397</v>
      </c>
    </row>
    <row r="214" spans="1:14" ht="12">
      <c r="A214" s="90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</row>
    <row r="215" spans="1:14" ht="12">
      <c r="A215" s="83" t="s">
        <v>195</v>
      </c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</row>
    <row r="216" spans="1:14" ht="12">
      <c r="A216" s="83" t="s">
        <v>67</v>
      </c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</row>
    <row r="217" spans="1:14" ht="12">
      <c r="A217" s="82" t="s">
        <v>196</v>
      </c>
      <c r="B217" s="89">
        <v>154787.45</v>
      </c>
      <c r="C217" s="89">
        <v>156736.26</v>
      </c>
      <c r="D217" s="89">
        <v>161262.77</v>
      </c>
      <c r="E217" s="89">
        <v>166769.08</v>
      </c>
      <c r="F217" s="89">
        <v>150409.06</v>
      </c>
      <c r="G217" s="89">
        <v>179471.75</v>
      </c>
      <c r="H217" s="89">
        <v>165503.04</v>
      </c>
      <c r="I217" s="89">
        <v>164320.6</v>
      </c>
      <c r="J217" s="89">
        <v>175882.21</v>
      </c>
      <c r="K217" s="89">
        <v>165899.79</v>
      </c>
      <c r="L217" s="89">
        <v>164504.74</v>
      </c>
      <c r="M217" s="89">
        <v>159500.85</v>
      </c>
      <c r="N217" s="89">
        <v>1965047.6</v>
      </c>
    </row>
    <row r="218" spans="1:14" ht="12">
      <c r="A218" s="82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</row>
    <row r="219" spans="1:14" ht="12">
      <c r="A219" s="83" t="s">
        <v>62</v>
      </c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</row>
    <row r="220" spans="1:14" ht="12">
      <c r="A220" s="82" t="s">
        <v>197</v>
      </c>
      <c r="B220" s="89">
        <v>9037.79</v>
      </c>
      <c r="C220" s="89">
        <v>9151.57</v>
      </c>
      <c r="D220" s="89">
        <v>9415.87</v>
      </c>
      <c r="E220" s="89">
        <v>9737.38</v>
      </c>
      <c r="F220" s="89">
        <v>8782.14</v>
      </c>
      <c r="G220" s="89">
        <v>10479.06</v>
      </c>
      <c r="H220" s="89">
        <v>9663.45</v>
      </c>
      <c r="I220" s="89">
        <v>9594.41</v>
      </c>
      <c r="J220" s="89">
        <v>10259.62</v>
      </c>
      <c r="K220" s="89">
        <v>9686.62</v>
      </c>
      <c r="L220" s="89">
        <v>9605.16</v>
      </c>
      <c r="M220" s="89">
        <v>9312.99</v>
      </c>
      <c r="N220" s="89">
        <v>114726.06</v>
      </c>
    </row>
    <row r="221" spans="1:14" ht="12">
      <c r="A221" s="82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</row>
    <row r="222" spans="1:14" ht="12">
      <c r="A222" s="84" t="s">
        <v>198</v>
      </c>
      <c r="B222" s="92">
        <v>163825.24000000002</v>
      </c>
      <c r="C222" s="89">
        <v>165887.83000000002</v>
      </c>
      <c r="D222" s="89">
        <v>170678.63999999998</v>
      </c>
      <c r="E222" s="89">
        <v>176506.46</v>
      </c>
      <c r="F222" s="89">
        <v>159191.2</v>
      </c>
      <c r="G222" s="89">
        <v>189950.81</v>
      </c>
      <c r="H222" s="89">
        <v>175166.49000000002</v>
      </c>
      <c r="I222" s="89">
        <v>173915.01</v>
      </c>
      <c r="J222" s="89">
        <v>186141.83</v>
      </c>
      <c r="K222" s="89">
        <v>175586.41</v>
      </c>
      <c r="L222" s="89">
        <v>174109.9</v>
      </c>
      <c r="M222" s="89">
        <v>168813.84</v>
      </c>
      <c r="N222" s="92">
        <v>2079773.6600000001</v>
      </c>
    </row>
    <row r="223" spans="1:14" ht="12">
      <c r="A223" s="90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</row>
    <row r="224" spans="1:14" ht="12">
      <c r="A224" s="83" t="s">
        <v>266</v>
      </c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</row>
    <row r="225" spans="1:14" ht="12">
      <c r="A225" s="83" t="s">
        <v>67</v>
      </c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</row>
    <row r="226" spans="1:14" ht="12">
      <c r="A226" s="82" t="s">
        <v>199</v>
      </c>
      <c r="B226" s="89">
        <v>894337.8333884999</v>
      </c>
      <c r="C226" s="89">
        <v>915431.59</v>
      </c>
      <c r="D226" s="89">
        <v>954966.2899999998</v>
      </c>
      <c r="E226" s="89">
        <v>944227.0000000005</v>
      </c>
      <c r="F226" s="89">
        <v>820459.1999999998</v>
      </c>
      <c r="G226" s="89">
        <v>1063425.55</v>
      </c>
      <c r="H226" s="89">
        <v>962035.71</v>
      </c>
      <c r="I226" s="89">
        <v>834610.1799999998</v>
      </c>
      <c r="J226" s="89">
        <v>986053.5999999997</v>
      </c>
      <c r="K226" s="89">
        <v>855783.3</v>
      </c>
      <c r="L226" s="89">
        <v>954371.97</v>
      </c>
      <c r="M226" s="89">
        <v>1001953.7</v>
      </c>
      <c r="N226" s="89">
        <v>11187655.9233885</v>
      </c>
    </row>
    <row r="227" spans="1:14" ht="12">
      <c r="A227" s="82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</row>
    <row r="228" spans="1:14" ht="12">
      <c r="A228" s="82" t="s">
        <v>201</v>
      </c>
      <c r="B228" s="89">
        <v>8787.583934999999</v>
      </c>
      <c r="C228" s="89">
        <v>9001.37</v>
      </c>
      <c r="D228" s="89">
        <v>9402.07</v>
      </c>
      <c r="E228" s="89">
        <v>9293.22</v>
      </c>
      <c r="F228" s="89">
        <v>8059.67</v>
      </c>
      <c r="G228" s="89">
        <v>10713.92990460747</v>
      </c>
      <c r="H228" s="89">
        <v>9538.59</v>
      </c>
      <c r="I228" s="89">
        <v>8198.68</v>
      </c>
      <c r="J228" s="89">
        <v>9802.88</v>
      </c>
      <c r="K228" s="89">
        <v>8406.67</v>
      </c>
      <c r="L228" s="89">
        <v>9375.14</v>
      </c>
      <c r="M228" s="89">
        <v>9957.47</v>
      </c>
      <c r="N228" s="89">
        <v>110537.27383960746</v>
      </c>
    </row>
    <row r="229" spans="1:14" ht="12">
      <c r="A229" s="82" t="s">
        <v>202</v>
      </c>
      <c r="B229" s="89">
        <v>29234.208538000003</v>
      </c>
      <c r="C229" s="89">
        <v>29965.13</v>
      </c>
      <c r="D229" s="89">
        <v>31335.04</v>
      </c>
      <c r="E229" s="89">
        <v>30962.91</v>
      </c>
      <c r="F229" s="89">
        <v>26806.56</v>
      </c>
      <c r="G229" s="89">
        <v>35759.16374724153</v>
      </c>
      <c r="H229" s="89">
        <v>31801.81</v>
      </c>
      <c r="I229" s="89">
        <v>27268.91</v>
      </c>
      <c r="J229" s="89">
        <v>32705.37</v>
      </c>
      <c r="K229" s="89">
        <v>27960.69</v>
      </c>
      <c r="L229" s="89">
        <v>31181.84</v>
      </c>
      <c r="M229" s="89">
        <v>33218.16</v>
      </c>
      <c r="N229" s="89">
        <v>368199.79228524165</v>
      </c>
    </row>
    <row r="230" spans="1:14" ht="12">
      <c r="A230" s="82" t="s">
        <v>200</v>
      </c>
      <c r="B230" s="89">
        <v>7062.692504000001</v>
      </c>
      <c r="C230" s="89">
        <v>7249.23</v>
      </c>
      <c r="D230" s="89">
        <v>7598.85</v>
      </c>
      <c r="E230" s="89">
        <v>7503.88</v>
      </c>
      <c r="F230" s="89">
        <v>6473.14</v>
      </c>
      <c r="G230" s="89">
        <v>8697.920615723018</v>
      </c>
      <c r="H230" s="89">
        <v>7717.97</v>
      </c>
      <c r="I230" s="89">
        <v>6584.79</v>
      </c>
      <c r="J230" s="89">
        <v>7948.57</v>
      </c>
      <c r="K230" s="89">
        <v>6751.84</v>
      </c>
      <c r="L230" s="89">
        <v>7529.67</v>
      </c>
      <c r="M230" s="89">
        <v>8071.7</v>
      </c>
      <c r="N230" s="89">
        <v>89190.25311972301</v>
      </c>
    </row>
    <row r="231" spans="1:14" ht="12">
      <c r="A231" s="82" t="s">
        <v>203</v>
      </c>
      <c r="B231" s="89">
        <v>387.54976700000003</v>
      </c>
      <c r="C231" s="89">
        <v>397.66</v>
      </c>
      <c r="D231" s="89">
        <v>416.6</v>
      </c>
      <c r="E231" s="89">
        <v>411.46</v>
      </c>
      <c r="F231" s="89">
        <v>355.24</v>
      </c>
      <c r="G231" s="89">
        <v>476.50782943367915</v>
      </c>
      <c r="H231" s="89">
        <v>423.06</v>
      </c>
      <c r="I231" s="89">
        <v>361.37</v>
      </c>
      <c r="J231" s="89">
        <v>435.55</v>
      </c>
      <c r="K231" s="89">
        <v>370.54</v>
      </c>
      <c r="L231" s="89">
        <v>413.22</v>
      </c>
      <c r="M231" s="89">
        <v>442.32</v>
      </c>
      <c r="N231" s="89">
        <v>4891.077596433679</v>
      </c>
    </row>
    <row r="232" spans="1:14" ht="12">
      <c r="A232" s="82" t="s">
        <v>204</v>
      </c>
      <c r="B232" s="89">
        <v>57844.542278</v>
      </c>
      <c r="C232" s="89">
        <v>59211.13</v>
      </c>
      <c r="D232" s="89">
        <v>61772.44</v>
      </c>
      <c r="E232" s="89">
        <v>61076.68</v>
      </c>
      <c r="F232" s="89">
        <v>53065.48</v>
      </c>
      <c r="G232" s="89">
        <v>67785.34</v>
      </c>
      <c r="H232" s="89">
        <v>61950.75</v>
      </c>
      <c r="I232" s="89">
        <v>53980.73</v>
      </c>
      <c r="J232" s="89">
        <v>63416.85</v>
      </c>
      <c r="K232" s="89">
        <v>55350.17</v>
      </c>
      <c r="L232" s="89">
        <v>61726.66</v>
      </c>
      <c r="M232" s="89">
        <v>64450.16</v>
      </c>
      <c r="N232" s="89">
        <v>721630.932278</v>
      </c>
    </row>
    <row r="233" spans="1:14" ht="12">
      <c r="A233" s="82" t="s">
        <v>205</v>
      </c>
      <c r="B233" s="89">
        <v>19493.9914435</v>
      </c>
      <c r="C233" s="89">
        <v>19995.57</v>
      </c>
      <c r="D233" s="89">
        <v>20935.64</v>
      </c>
      <c r="E233" s="89">
        <v>20680.28</v>
      </c>
      <c r="F233" s="89">
        <v>17870.83</v>
      </c>
      <c r="G233" s="89">
        <v>23928.84934751109</v>
      </c>
      <c r="H233" s="89">
        <v>21255.95</v>
      </c>
      <c r="I233" s="89">
        <v>18179.06</v>
      </c>
      <c r="J233" s="89">
        <v>21876</v>
      </c>
      <c r="K233" s="89">
        <v>18640.25</v>
      </c>
      <c r="L233" s="89">
        <v>20787.66</v>
      </c>
      <c r="M233" s="89">
        <v>22216.86</v>
      </c>
      <c r="N233" s="89">
        <v>245860.9407910111</v>
      </c>
    </row>
    <row r="234" spans="1:14" ht="12">
      <c r="A234" s="82" t="s">
        <v>206</v>
      </c>
      <c r="B234" s="89">
        <v>24386.877231500002</v>
      </c>
      <c r="C234" s="89">
        <v>25043.73</v>
      </c>
      <c r="D234" s="89">
        <v>26274.83</v>
      </c>
      <c r="E234" s="89">
        <v>25940.42</v>
      </c>
      <c r="F234" s="89">
        <v>22347.29</v>
      </c>
      <c r="G234" s="89">
        <v>30108.590543569768</v>
      </c>
      <c r="H234" s="89">
        <v>26694.31</v>
      </c>
      <c r="I234" s="89">
        <v>22732.73</v>
      </c>
      <c r="J234" s="89">
        <v>27506.32</v>
      </c>
      <c r="K234" s="89">
        <v>23309.44</v>
      </c>
      <c r="L234" s="89">
        <v>25994.75</v>
      </c>
      <c r="M234" s="89">
        <v>27930.5</v>
      </c>
      <c r="N234" s="89">
        <v>308269.7877750698</v>
      </c>
    </row>
    <row r="235" spans="1:14" ht="12">
      <c r="A235" s="82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</row>
    <row r="236" spans="1:14" ht="12">
      <c r="A236" s="83" t="s">
        <v>62</v>
      </c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</row>
    <row r="237" spans="1:14" ht="12">
      <c r="A237" s="82" t="s">
        <v>207</v>
      </c>
      <c r="B237" s="89">
        <v>700.1198745</v>
      </c>
      <c r="C237" s="89">
        <v>717.38</v>
      </c>
      <c r="D237" s="89">
        <v>749.75</v>
      </c>
      <c r="E237" s="89">
        <v>740.96</v>
      </c>
      <c r="F237" s="89">
        <v>642.05</v>
      </c>
      <c r="G237" s="89">
        <v>854.9677129534149</v>
      </c>
      <c r="H237" s="89">
        <v>760.77</v>
      </c>
      <c r="I237" s="89">
        <v>653.13</v>
      </c>
      <c r="J237" s="89">
        <v>782.12</v>
      </c>
      <c r="K237" s="89">
        <v>669.7</v>
      </c>
      <c r="L237" s="89">
        <v>746.85</v>
      </c>
      <c r="M237" s="89">
        <v>794.42</v>
      </c>
      <c r="N237" s="89">
        <v>8812.217587453415</v>
      </c>
    </row>
    <row r="238" spans="1:14" ht="12">
      <c r="A238" s="82" t="s">
        <v>208</v>
      </c>
      <c r="B238" s="89">
        <v>489.9024305</v>
      </c>
      <c r="C238" s="89">
        <v>502.36</v>
      </c>
      <c r="D238" s="89">
        <v>525.7</v>
      </c>
      <c r="E238" s="89">
        <v>519.36</v>
      </c>
      <c r="F238" s="89">
        <v>449.16</v>
      </c>
      <c r="G238" s="89">
        <v>600.4852693912117</v>
      </c>
      <c r="H238" s="89">
        <v>533.66</v>
      </c>
      <c r="I238" s="89">
        <v>456.91</v>
      </c>
      <c r="J238" s="89">
        <v>549.06</v>
      </c>
      <c r="K238" s="89">
        <v>468.5</v>
      </c>
      <c r="L238" s="89">
        <v>522.47</v>
      </c>
      <c r="M238" s="89">
        <v>557.63</v>
      </c>
      <c r="N238" s="89">
        <v>6175.197699891211</v>
      </c>
    </row>
    <row r="239" spans="1:14" ht="12">
      <c r="A239" s="82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</row>
    <row r="240" spans="1:14" ht="12">
      <c r="A240" s="82" t="s">
        <v>209</v>
      </c>
      <c r="B240" s="89">
        <v>7841.951222</v>
      </c>
      <c r="C240" s="89">
        <v>8028.49</v>
      </c>
      <c r="D240" s="89">
        <v>8378.09</v>
      </c>
      <c r="E240" s="89">
        <v>8283.13</v>
      </c>
      <c r="F240" s="89">
        <v>7193.67</v>
      </c>
      <c r="G240" s="89">
        <v>9197.123941461165</v>
      </c>
      <c r="H240" s="89">
        <v>8403.08</v>
      </c>
      <c r="I240" s="89">
        <v>7317.74</v>
      </c>
      <c r="J240" s="89">
        <v>8603.41</v>
      </c>
      <c r="K240" s="89">
        <v>7503.39</v>
      </c>
      <c r="L240" s="89">
        <v>8367.8</v>
      </c>
      <c r="M240" s="89">
        <v>8743.4</v>
      </c>
      <c r="N240" s="89">
        <v>97861.27516346115</v>
      </c>
    </row>
    <row r="241" spans="1:14" ht="12">
      <c r="A241" s="82" t="s">
        <v>210</v>
      </c>
      <c r="B241" s="89">
        <v>4587.448331</v>
      </c>
      <c r="C241" s="89">
        <v>4696.57</v>
      </c>
      <c r="D241" s="89">
        <v>4901.08</v>
      </c>
      <c r="E241" s="89">
        <v>4845.53</v>
      </c>
      <c r="F241" s="89">
        <v>4208.21</v>
      </c>
      <c r="G241" s="89">
        <v>5380.213887086047</v>
      </c>
      <c r="H241" s="89">
        <v>4915.7</v>
      </c>
      <c r="I241" s="89">
        <v>4280.79</v>
      </c>
      <c r="J241" s="89">
        <v>5032.89</v>
      </c>
      <c r="K241" s="89">
        <v>4389.39</v>
      </c>
      <c r="L241" s="89">
        <v>4895.06</v>
      </c>
      <c r="M241" s="89">
        <v>5114.78</v>
      </c>
      <c r="N241" s="89">
        <v>57247.66221808604</v>
      </c>
    </row>
    <row r="242" spans="1:14" ht="12">
      <c r="A242" s="82" t="s">
        <v>211</v>
      </c>
      <c r="B242" s="89">
        <v>1943.0498160000002</v>
      </c>
      <c r="C242" s="89">
        <v>1992.7</v>
      </c>
      <c r="D242" s="89">
        <v>2085.75</v>
      </c>
      <c r="E242" s="89">
        <v>2060.48</v>
      </c>
      <c r="F242" s="89">
        <v>1781.37</v>
      </c>
      <c r="G242" s="89">
        <v>2383.058780157597</v>
      </c>
      <c r="H242" s="89">
        <v>2117.46</v>
      </c>
      <c r="I242" s="89">
        <v>1812.09</v>
      </c>
      <c r="J242" s="89">
        <v>2178.84</v>
      </c>
      <c r="K242" s="89">
        <v>1858.06</v>
      </c>
      <c r="L242" s="89">
        <v>2072.12</v>
      </c>
      <c r="M242" s="89">
        <v>2212.84</v>
      </c>
      <c r="N242" s="89">
        <v>24497.8185961576</v>
      </c>
    </row>
    <row r="243" spans="1:14" ht="12">
      <c r="A243" s="82" t="s">
        <v>212</v>
      </c>
      <c r="B243" s="89">
        <v>194.383765</v>
      </c>
      <c r="C243" s="89">
        <v>199.57</v>
      </c>
      <c r="D243" s="89">
        <v>209.29</v>
      </c>
      <c r="E243" s="89">
        <v>206.65</v>
      </c>
      <c r="F243" s="89">
        <v>178.14</v>
      </c>
      <c r="G243" s="89">
        <v>239.7</v>
      </c>
      <c r="H243" s="89">
        <v>212.6</v>
      </c>
      <c r="I243" s="89">
        <v>181.21</v>
      </c>
      <c r="J243" s="89">
        <v>219.01</v>
      </c>
      <c r="K243" s="89">
        <v>185.81</v>
      </c>
      <c r="L243" s="89">
        <v>207.22</v>
      </c>
      <c r="M243" s="89">
        <v>222.4</v>
      </c>
      <c r="N243" s="89">
        <v>2455.983765</v>
      </c>
    </row>
    <row r="244" spans="1:14" ht="12">
      <c r="A244" s="82"/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</row>
    <row r="245" spans="1:14" ht="12">
      <c r="A245" s="84" t="s">
        <v>213</v>
      </c>
      <c r="B245" s="92">
        <v>1057292.1345245</v>
      </c>
      <c r="C245" s="89">
        <v>1082432.48</v>
      </c>
      <c r="D245" s="89">
        <v>1129551.42</v>
      </c>
      <c r="E245" s="89">
        <v>1116751.9600000002</v>
      </c>
      <c r="F245" s="89">
        <v>969890.01</v>
      </c>
      <c r="G245" s="89">
        <v>1259551.4015791363</v>
      </c>
      <c r="H245" s="89">
        <v>1138361.4200000002</v>
      </c>
      <c r="I245" s="89">
        <v>986618.32</v>
      </c>
      <c r="J245" s="89">
        <v>1167110.47</v>
      </c>
      <c r="K245" s="89">
        <v>1011647.7500000001</v>
      </c>
      <c r="L245" s="89">
        <v>1128192.4300000002</v>
      </c>
      <c r="M245" s="89">
        <v>1185886.3399999999</v>
      </c>
      <c r="N245" s="92">
        <v>13233286.136103636</v>
      </c>
    </row>
    <row r="246" spans="1:14" ht="12">
      <c r="A246" s="90"/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</row>
    <row r="247" spans="1:14" ht="12">
      <c r="A247" s="83" t="s">
        <v>214</v>
      </c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</row>
    <row r="248" spans="1:14" ht="12">
      <c r="A248" s="83" t="s">
        <v>67</v>
      </c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</row>
    <row r="249" spans="1:14" ht="12">
      <c r="A249" s="82" t="s">
        <v>215</v>
      </c>
      <c r="B249" s="89">
        <v>158926.09666666662</v>
      </c>
      <c r="C249" s="89">
        <v>161505.12666666665</v>
      </c>
      <c r="D249" s="89">
        <v>178773.4866666667</v>
      </c>
      <c r="E249" s="89">
        <v>176826.79666666666</v>
      </c>
      <c r="F249" s="89">
        <v>160012.28666666665</v>
      </c>
      <c r="G249" s="89">
        <v>205101.2866666667</v>
      </c>
      <c r="H249" s="89">
        <v>184780.95666666667</v>
      </c>
      <c r="I249" s="89">
        <v>177755.09666666665</v>
      </c>
      <c r="J249" s="89">
        <v>197433.83666666667</v>
      </c>
      <c r="K249" s="89">
        <v>181871.56666666668</v>
      </c>
      <c r="L249" s="89">
        <v>167880.74666666664</v>
      </c>
      <c r="M249" s="89">
        <v>173858.77666666664</v>
      </c>
      <c r="N249" s="89">
        <v>2124726.06</v>
      </c>
    </row>
    <row r="250" spans="1:14" ht="12">
      <c r="A250" s="83"/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</row>
    <row r="251" spans="1:14" ht="12">
      <c r="A251" s="82" t="s">
        <v>216</v>
      </c>
      <c r="B251" s="89">
        <v>29820.36</v>
      </c>
      <c r="C251" s="89">
        <v>30304.28</v>
      </c>
      <c r="D251" s="89">
        <v>33544.45</v>
      </c>
      <c r="E251" s="89">
        <v>33179.19</v>
      </c>
      <c r="F251" s="89">
        <v>30024.16</v>
      </c>
      <c r="G251" s="89">
        <v>38484.51</v>
      </c>
      <c r="H251" s="89">
        <v>34557.42</v>
      </c>
      <c r="I251" s="89">
        <v>33310.34</v>
      </c>
      <c r="J251" s="89">
        <v>36802.48</v>
      </c>
      <c r="K251" s="89">
        <v>34040.84</v>
      </c>
      <c r="L251" s="89">
        <v>31500.58</v>
      </c>
      <c r="M251" s="89">
        <v>32622.28</v>
      </c>
      <c r="N251" s="89">
        <v>398190.8899999999</v>
      </c>
    </row>
    <row r="252" spans="1:14" ht="12">
      <c r="A252" s="82"/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</row>
    <row r="253" spans="1:14" ht="12">
      <c r="A253" s="83" t="s">
        <v>62</v>
      </c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</row>
    <row r="254" spans="1:14" ht="12">
      <c r="A254" s="82" t="s">
        <v>217</v>
      </c>
      <c r="B254" s="89">
        <v>20701.29</v>
      </c>
      <c r="C254" s="89">
        <v>21037.22</v>
      </c>
      <c r="D254" s="89">
        <v>23286.55</v>
      </c>
      <c r="E254" s="89">
        <v>23032.99</v>
      </c>
      <c r="F254" s="89">
        <v>20842.77</v>
      </c>
      <c r="G254" s="89">
        <v>26715.94</v>
      </c>
      <c r="H254" s="89">
        <v>24070.65</v>
      </c>
      <c r="I254" s="89">
        <v>23154.49</v>
      </c>
      <c r="J254" s="89">
        <v>25720.56</v>
      </c>
      <c r="K254" s="89">
        <v>23691.27</v>
      </c>
      <c r="L254" s="89">
        <v>21867.7</v>
      </c>
      <c r="M254" s="89">
        <v>22646.38</v>
      </c>
      <c r="N254" s="89">
        <v>276767.81</v>
      </c>
    </row>
    <row r="255" spans="1:14" ht="12">
      <c r="A255" s="82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</row>
    <row r="256" spans="1:14" ht="12">
      <c r="A256" s="84" t="s">
        <v>218</v>
      </c>
      <c r="B256" s="89">
        <v>209447.74666666662</v>
      </c>
      <c r="C256" s="89">
        <v>212846.62666666665</v>
      </c>
      <c r="D256" s="89">
        <v>235604.4866666667</v>
      </c>
      <c r="E256" s="89">
        <v>233038.97666666665</v>
      </c>
      <c r="F256" s="89">
        <v>210879.21666666665</v>
      </c>
      <c r="G256" s="89">
        <v>270301.7366666667</v>
      </c>
      <c r="H256" s="89">
        <v>243409.02666666664</v>
      </c>
      <c r="I256" s="89">
        <v>234219.92666666664</v>
      </c>
      <c r="J256" s="89">
        <v>259956.87666666668</v>
      </c>
      <c r="K256" s="89">
        <v>239603.67666666667</v>
      </c>
      <c r="L256" s="89">
        <v>221249.02666666667</v>
      </c>
      <c r="M256" s="89">
        <v>229127.43666666665</v>
      </c>
      <c r="N256" s="92">
        <v>2799684.76</v>
      </c>
    </row>
    <row r="257" spans="1:14" ht="12">
      <c r="A257" s="90"/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</row>
    <row r="258" spans="1:14" ht="12">
      <c r="A258" s="83" t="s">
        <v>219</v>
      </c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</row>
    <row r="259" spans="1:14" ht="12">
      <c r="A259" s="83" t="s">
        <v>67</v>
      </c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</row>
    <row r="260" spans="1:14" ht="12">
      <c r="A260" s="82" t="s">
        <v>220</v>
      </c>
      <c r="B260" s="89">
        <v>181106.48666666666</v>
      </c>
      <c r="C260" s="89">
        <v>190416.72666666665</v>
      </c>
      <c r="D260" s="89">
        <v>209838.6366666667</v>
      </c>
      <c r="E260" s="89">
        <v>179850.4866666666</v>
      </c>
      <c r="F260" s="89">
        <v>173054.64666666667</v>
      </c>
      <c r="G260" s="89">
        <v>191458.42</v>
      </c>
      <c r="H260" s="89">
        <v>157226.9566666667</v>
      </c>
      <c r="I260" s="89">
        <v>170797.31666666668</v>
      </c>
      <c r="J260" s="89">
        <v>224544.42666666667</v>
      </c>
      <c r="K260" s="89">
        <v>221131.28666666668</v>
      </c>
      <c r="L260" s="89">
        <v>189250.49666666664</v>
      </c>
      <c r="M260" s="89">
        <v>205318.37666666665</v>
      </c>
      <c r="N260" s="89">
        <v>2293994.263333333</v>
      </c>
    </row>
    <row r="261" spans="1:14" ht="12">
      <c r="A261" s="82"/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</row>
    <row r="262" spans="1:14" ht="12">
      <c r="A262" s="83" t="s">
        <v>62</v>
      </c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</row>
    <row r="263" spans="1:14" ht="12">
      <c r="A263" s="82" t="s">
        <v>63</v>
      </c>
      <c r="B263" s="89">
        <v>62.32</v>
      </c>
      <c r="C263" s="89">
        <v>65.51</v>
      </c>
      <c r="D263" s="89">
        <v>72.16</v>
      </c>
      <c r="E263" s="89">
        <v>61.89</v>
      </c>
      <c r="F263" s="89">
        <v>59.55</v>
      </c>
      <c r="G263" s="89">
        <v>66.3</v>
      </c>
      <c r="H263" s="89">
        <v>54.1</v>
      </c>
      <c r="I263" s="89">
        <v>58.77</v>
      </c>
      <c r="J263" s="89">
        <v>77.71</v>
      </c>
      <c r="K263" s="89">
        <v>76.1</v>
      </c>
      <c r="L263" s="89">
        <v>65.2</v>
      </c>
      <c r="M263" s="89">
        <v>70.89</v>
      </c>
      <c r="N263" s="89">
        <v>790.5000000000001</v>
      </c>
    </row>
    <row r="264" spans="1:14" ht="12">
      <c r="A264" s="82"/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</row>
    <row r="265" spans="1:14" ht="12">
      <c r="A265" s="84" t="s">
        <v>221</v>
      </c>
      <c r="B265" s="92">
        <v>181168.80666666667</v>
      </c>
      <c r="C265" s="89">
        <v>190482.23666666666</v>
      </c>
      <c r="D265" s="89">
        <v>209910.7966666667</v>
      </c>
      <c r="E265" s="89">
        <v>179912.37666666662</v>
      </c>
      <c r="F265" s="89">
        <v>173114.19666666666</v>
      </c>
      <c r="G265" s="89">
        <v>191524.72</v>
      </c>
      <c r="H265" s="89">
        <v>157281.0566666667</v>
      </c>
      <c r="I265" s="89">
        <v>170856.08666666667</v>
      </c>
      <c r="J265" s="89">
        <v>224622.13666666666</v>
      </c>
      <c r="K265" s="89">
        <v>221207.3866666667</v>
      </c>
      <c r="L265" s="89">
        <v>189315.69666666666</v>
      </c>
      <c r="M265" s="89">
        <v>205389.26666666666</v>
      </c>
      <c r="N265" s="92">
        <v>2294784.763333333</v>
      </c>
    </row>
    <row r="266" spans="1:14" ht="12">
      <c r="A266" s="90"/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</row>
    <row r="267" spans="1:14" ht="12">
      <c r="A267" s="83" t="s">
        <v>222</v>
      </c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</row>
    <row r="268" spans="1:14" ht="12">
      <c r="A268" s="83" t="s">
        <v>101</v>
      </c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</row>
    <row r="269" spans="1:14" ht="12">
      <c r="A269" s="82" t="s">
        <v>245</v>
      </c>
      <c r="B269" s="89">
        <v>10995.33</v>
      </c>
      <c r="C269" s="89">
        <v>10995.33</v>
      </c>
      <c r="D269" s="89">
        <v>10995.33</v>
      </c>
      <c r="E269" s="89">
        <v>10995.33</v>
      </c>
      <c r="F269" s="89">
        <v>10995.33</v>
      </c>
      <c r="G269" s="89">
        <v>10995.33</v>
      </c>
      <c r="H269" s="89">
        <v>10995.33</v>
      </c>
      <c r="I269" s="89">
        <v>10995.33</v>
      </c>
      <c r="J269" s="89">
        <v>10995.33</v>
      </c>
      <c r="K269" s="89">
        <v>10995.33</v>
      </c>
      <c r="L269" s="89">
        <v>10995.33</v>
      </c>
      <c r="M269" s="89">
        <v>10995.33</v>
      </c>
      <c r="N269" s="89">
        <v>131943.96</v>
      </c>
    </row>
    <row r="270" spans="1:14" ht="12">
      <c r="A270" s="82" t="s">
        <v>223</v>
      </c>
      <c r="B270" s="89">
        <v>5324.45</v>
      </c>
      <c r="C270" s="89">
        <v>5324.45</v>
      </c>
      <c r="D270" s="89">
        <v>5324.45</v>
      </c>
      <c r="E270" s="89">
        <v>5324.45</v>
      </c>
      <c r="F270" s="89">
        <v>5324.45</v>
      </c>
      <c r="G270" s="89">
        <v>5324.45</v>
      </c>
      <c r="H270" s="89">
        <v>5324.45</v>
      </c>
      <c r="I270" s="89">
        <v>5324.45</v>
      </c>
      <c r="J270" s="89">
        <v>5324.45</v>
      </c>
      <c r="K270" s="89">
        <v>5324.45</v>
      </c>
      <c r="L270" s="89">
        <v>5324.45</v>
      </c>
      <c r="M270" s="89">
        <v>5324.45</v>
      </c>
      <c r="N270" s="89">
        <v>63893.39999999999</v>
      </c>
    </row>
    <row r="271" spans="1:14" ht="12">
      <c r="A271" s="82" t="s">
        <v>246</v>
      </c>
      <c r="B271" s="89">
        <v>752.46</v>
      </c>
      <c r="C271" s="89">
        <v>752.46</v>
      </c>
      <c r="D271" s="89">
        <v>752.46</v>
      </c>
      <c r="E271" s="89">
        <v>752.46</v>
      </c>
      <c r="F271" s="89">
        <v>752.46</v>
      </c>
      <c r="G271" s="89">
        <v>752.46</v>
      </c>
      <c r="H271" s="89">
        <v>752.46</v>
      </c>
      <c r="I271" s="89">
        <v>752.46</v>
      </c>
      <c r="J271" s="89">
        <v>752.46</v>
      </c>
      <c r="K271" s="89">
        <v>752.46</v>
      </c>
      <c r="L271" s="89">
        <v>752.46</v>
      </c>
      <c r="M271" s="89">
        <v>752.46</v>
      </c>
      <c r="N271" s="89">
        <v>9029.52</v>
      </c>
    </row>
    <row r="272" spans="1:14" ht="12">
      <c r="A272" s="82"/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</row>
    <row r="273" spans="1:14" ht="12">
      <c r="A273" s="83" t="s">
        <v>67</v>
      </c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</row>
    <row r="274" spans="1:14" ht="12">
      <c r="A274" s="82" t="s">
        <v>224</v>
      </c>
      <c r="B274" s="89">
        <v>6786407.849999999</v>
      </c>
      <c r="C274" s="89">
        <v>6884804.25</v>
      </c>
      <c r="D274" s="89">
        <v>6853587.22</v>
      </c>
      <c r="E274" s="89">
        <v>6343647.5</v>
      </c>
      <c r="F274" s="89">
        <v>6446250.149999999</v>
      </c>
      <c r="G274" s="89">
        <v>7933269.689999997</v>
      </c>
      <c r="H274" s="89">
        <v>5884510.709999999</v>
      </c>
      <c r="I274" s="89">
        <v>5835613.62</v>
      </c>
      <c r="J274" s="89">
        <v>6988932.700000002</v>
      </c>
      <c r="K274" s="89">
        <v>6396566.47</v>
      </c>
      <c r="L274" s="89">
        <v>6990229.02</v>
      </c>
      <c r="M274" s="89">
        <v>7325740.509999996</v>
      </c>
      <c r="N274" s="89">
        <v>80669559.68999998</v>
      </c>
    </row>
    <row r="275" spans="1:14" ht="12">
      <c r="A275" s="82"/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</row>
    <row r="276" spans="1:14" ht="12">
      <c r="A276" s="82" t="s">
        <v>225</v>
      </c>
      <c r="B276" s="89">
        <v>3906902.27</v>
      </c>
      <c r="C276" s="89">
        <v>3971433.53</v>
      </c>
      <c r="D276" s="89">
        <v>3950960.49</v>
      </c>
      <c r="E276" s="89">
        <v>3616526.91</v>
      </c>
      <c r="F276" s="89">
        <v>3683816.75</v>
      </c>
      <c r="G276" s="89">
        <v>4659048.27</v>
      </c>
      <c r="H276" s="89">
        <v>3338732.9</v>
      </c>
      <c r="I276" s="89">
        <v>3310989.82</v>
      </c>
      <c r="J276" s="89">
        <v>4039724.07</v>
      </c>
      <c r="K276" s="89">
        <v>3629261.27</v>
      </c>
      <c r="L276" s="89">
        <v>4011577.55</v>
      </c>
      <c r="M276" s="89">
        <v>4260612.61</v>
      </c>
      <c r="N276" s="89">
        <v>46379586.44</v>
      </c>
    </row>
    <row r="277" spans="1:14" ht="12">
      <c r="A277" s="82" t="s">
        <v>226</v>
      </c>
      <c r="B277" s="89">
        <v>1624265.93</v>
      </c>
      <c r="C277" s="89">
        <v>1645400.02</v>
      </c>
      <c r="D277" s="89">
        <v>1638695.06</v>
      </c>
      <c r="E277" s="89">
        <v>1529167.56</v>
      </c>
      <c r="F277" s="89">
        <v>1551205.08</v>
      </c>
      <c r="G277" s="89">
        <v>1870594.89</v>
      </c>
      <c r="H277" s="89">
        <v>1423405.29</v>
      </c>
      <c r="I277" s="89">
        <v>1411577.55</v>
      </c>
      <c r="J277" s="89">
        <v>1667765.27</v>
      </c>
      <c r="K277" s="89">
        <v>1547266.53</v>
      </c>
      <c r="L277" s="89">
        <v>1676929.23</v>
      </c>
      <c r="M277" s="89">
        <v>1740106.6</v>
      </c>
      <c r="N277" s="89">
        <v>19326379.01</v>
      </c>
    </row>
    <row r="278" spans="1:14" ht="12">
      <c r="A278" s="82"/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</row>
    <row r="279" spans="1:14" ht="12">
      <c r="A279" s="83" t="s">
        <v>62</v>
      </c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</row>
    <row r="280" spans="1:14" ht="12">
      <c r="A280" s="82" t="s">
        <v>63</v>
      </c>
      <c r="B280" s="89">
        <v>12950.9</v>
      </c>
      <c r="C280" s="89">
        <v>13106.05</v>
      </c>
      <c r="D280" s="89">
        <v>13056.83</v>
      </c>
      <c r="E280" s="89">
        <v>12252.78</v>
      </c>
      <c r="F280" s="89">
        <v>12414.56</v>
      </c>
      <c r="G280" s="89">
        <v>14759.23</v>
      </c>
      <c r="H280" s="89">
        <v>11432.32</v>
      </c>
      <c r="I280" s="89">
        <v>11337.33</v>
      </c>
      <c r="J280" s="89">
        <v>13270.24</v>
      </c>
      <c r="K280" s="89">
        <v>12427.13</v>
      </c>
      <c r="L280" s="89">
        <v>13392.27</v>
      </c>
      <c r="M280" s="89">
        <v>13801.3</v>
      </c>
      <c r="N280" s="89">
        <v>154200.93999999997</v>
      </c>
    </row>
    <row r="281" spans="1:14" ht="12">
      <c r="A281" s="82" t="s">
        <v>227</v>
      </c>
      <c r="B281" s="89">
        <v>89024.02</v>
      </c>
      <c r="C281" s="89">
        <v>90090.5</v>
      </c>
      <c r="D281" s="89">
        <v>89752.15</v>
      </c>
      <c r="E281" s="89">
        <v>84225.12</v>
      </c>
      <c r="F281" s="89">
        <v>85337.18</v>
      </c>
      <c r="G281" s="89">
        <v>101454.4</v>
      </c>
      <c r="H281" s="89">
        <v>78585.35</v>
      </c>
      <c r="I281" s="89">
        <v>77932.34</v>
      </c>
      <c r="J281" s="89">
        <v>91219.11</v>
      </c>
      <c r="K281" s="89">
        <v>85423.65</v>
      </c>
      <c r="L281" s="89">
        <v>92057.95</v>
      </c>
      <c r="M281" s="89">
        <v>94869.63</v>
      </c>
      <c r="N281" s="89">
        <v>1059971.4</v>
      </c>
    </row>
    <row r="282" spans="1:14" ht="12">
      <c r="A282" s="82" t="s">
        <v>228</v>
      </c>
      <c r="B282" s="89">
        <v>245762.06</v>
      </c>
      <c r="C282" s="89">
        <v>248706.21</v>
      </c>
      <c r="D282" s="89">
        <v>247772.15</v>
      </c>
      <c r="E282" s="89">
        <v>232514.08</v>
      </c>
      <c r="F282" s="89">
        <v>235584.08</v>
      </c>
      <c r="G282" s="89">
        <v>280077.69</v>
      </c>
      <c r="H282" s="89">
        <v>216944.78</v>
      </c>
      <c r="I282" s="89">
        <v>215142.08</v>
      </c>
      <c r="J282" s="89">
        <v>251821.87</v>
      </c>
      <c r="K282" s="89">
        <v>235822.78</v>
      </c>
      <c r="L282" s="89">
        <v>254137.61</v>
      </c>
      <c r="M282" s="89">
        <v>261899.61</v>
      </c>
      <c r="N282" s="89">
        <v>2926184.9999999995</v>
      </c>
    </row>
    <row r="283" spans="1:14" ht="12">
      <c r="A283" s="82" t="s">
        <v>229</v>
      </c>
      <c r="B283" s="89">
        <v>13377.08</v>
      </c>
      <c r="C283" s="89">
        <v>13537.33</v>
      </c>
      <c r="D283" s="89">
        <v>13486.49</v>
      </c>
      <c r="E283" s="89">
        <v>12655.98</v>
      </c>
      <c r="F283" s="89">
        <v>12823.08</v>
      </c>
      <c r="G283" s="89">
        <v>15244.92</v>
      </c>
      <c r="H283" s="89">
        <v>11808.53</v>
      </c>
      <c r="I283" s="89">
        <v>11710.4</v>
      </c>
      <c r="J283" s="89">
        <v>13706.92</v>
      </c>
      <c r="K283" s="89">
        <v>12836.08</v>
      </c>
      <c r="L283" s="89">
        <v>13832.97</v>
      </c>
      <c r="M283" s="89">
        <v>14255.46</v>
      </c>
      <c r="N283" s="89">
        <v>159275.24</v>
      </c>
    </row>
    <row r="284" spans="1:14" ht="12">
      <c r="A284" s="82" t="s">
        <v>64</v>
      </c>
      <c r="B284" s="89">
        <v>101270.17</v>
      </c>
      <c r="C284" s="89">
        <v>102483.35</v>
      </c>
      <c r="D284" s="89">
        <v>102098.46</v>
      </c>
      <c r="E284" s="89">
        <v>95811.13</v>
      </c>
      <c r="F284" s="89">
        <v>97076.17</v>
      </c>
      <c r="G284" s="89">
        <v>115410.47</v>
      </c>
      <c r="H284" s="89">
        <v>89395.55</v>
      </c>
      <c r="I284" s="89">
        <v>88652.72</v>
      </c>
      <c r="J284" s="89">
        <v>103767.21</v>
      </c>
      <c r="K284" s="89">
        <v>97174.53</v>
      </c>
      <c r="L284" s="89">
        <v>104721.45</v>
      </c>
      <c r="M284" s="89">
        <v>107919.9</v>
      </c>
      <c r="N284" s="89">
        <v>1205781.1099999999</v>
      </c>
    </row>
    <row r="285" spans="1:14" ht="12">
      <c r="A285" s="82" t="s">
        <v>230</v>
      </c>
      <c r="B285" s="89">
        <v>440439.98</v>
      </c>
      <c r="C285" s="89">
        <v>445716.31</v>
      </c>
      <c r="D285" s="89">
        <v>444042.36</v>
      </c>
      <c r="E285" s="89">
        <v>416697.75</v>
      </c>
      <c r="F285" s="89">
        <v>422199.63</v>
      </c>
      <c r="G285" s="89">
        <v>501938.4</v>
      </c>
      <c r="H285" s="89">
        <v>388795.39</v>
      </c>
      <c r="I285" s="89">
        <v>385564.71</v>
      </c>
      <c r="J285" s="89">
        <v>451300.02</v>
      </c>
      <c r="K285" s="89">
        <v>422627.41</v>
      </c>
      <c r="L285" s="89">
        <v>455450.15</v>
      </c>
      <c r="M285" s="89">
        <v>469360.73</v>
      </c>
      <c r="N285" s="89">
        <v>5244132.84</v>
      </c>
    </row>
    <row r="286" spans="1:14" ht="12">
      <c r="A286" s="82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</row>
    <row r="287" spans="1:14" ht="12">
      <c r="A287" s="84" t="s">
        <v>231</v>
      </c>
      <c r="B287" s="92">
        <v>13237472.5</v>
      </c>
      <c r="C287" s="89">
        <v>13432349.790000001</v>
      </c>
      <c r="D287" s="89">
        <v>13370523.450000001</v>
      </c>
      <c r="E287" s="89">
        <v>12360571.05</v>
      </c>
      <c r="F287" s="89">
        <v>12563778.920000002</v>
      </c>
      <c r="G287" s="89">
        <v>15508870.199999997</v>
      </c>
      <c r="H287" s="89">
        <v>11460683.06</v>
      </c>
      <c r="I287" s="89">
        <v>11365592.810000002</v>
      </c>
      <c r="J287" s="89">
        <v>13638579.65</v>
      </c>
      <c r="K287" s="89">
        <v>12456478.09</v>
      </c>
      <c r="L287" s="89">
        <v>13629400.439999998</v>
      </c>
      <c r="M287" s="89">
        <v>14305638.589999998</v>
      </c>
      <c r="N287" s="92">
        <v>157329938.55000004</v>
      </c>
    </row>
    <row r="288" spans="1:14" ht="12">
      <c r="A288" s="90"/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</row>
    <row r="289" spans="1:14" ht="12">
      <c r="A289" s="83" t="s">
        <v>232</v>
      </c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</row>
    <row r="290" spans="1:14" ht="12">
      <c r="A290" s="83" t="s">
        <v>67</v>
      </c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</row>
    <row r="291" spans="1:14" ht="12">
      <c r="A291" s="82" t="s">
        <v>233</v>
      </c>
      <c r="B291" s="89">
        <v>242979.62</v>
      </c>
      <c r="C291" s="89">
        <v>235341.2</v>
      </c>
      <c r="D291" s="89">
        <v>253369.57</v>
      </c>
      <c r="E291" s="89">
        <v>258944.71</v>
      </c>
      <c r="F291" s="89">
        <v>235708.73</v>
      </c>
      <c r="G291" s="89">
        <v>279632.53</v>
      </c>
      <c r="H291" s="89">
        <v>249524.85</v>
      </c>
      <c r="I291" s="89">
        <v>248517.3799999999</v>
      </c>
      <c r="J291" s="89">
        <v>272225.54</v>
      </c>
      <c r="K291" s="89">
        <v>254088.55000000002</v>
      </c>
      <c r="L291" s="89">
        <v>243572.22</v>
      </c>
      <c r="M291" s="89">
        <v>262381.74</v>
      </c>
      <c r="N291" s="89">
        <v>3036286.6399999997</v>
      </c>
    </row>
    <row r="292" spans="1:14" ht="12">
      <c r="A292" s="82"/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</row>
    <row r="293" spans="1:14" ht="12">
      <c r="A293" s="82" t="s">
        <v>234</v>
      </c>
      <c r="B293" s="89">
        <v>84455.25</v>
      </c>
      <c r="C293" s="89">
        <v>81800.27</v>
      </c>
      <c r="D293" s="89">
        <v>88066.6</v>
      </c>
      <c r="E293" s="89">
        <v>90004.42</v>
      </c>
      <c r="F293" s="89">
        <v>81928.02</v>
      </c>
      <c r="G293" s="89">
        <v>97195.13</v>
      </c>
      <c r="H293" s="89">
        <v>86730.25</v>
      </c>
      <c r="I293" s="89">
        <v>86380.08</v>
      </c>
      <c r="J293" s="89">
        <v>94620.6</v>
      </c>
      <c r="K293" s="89">
        <v>88316.51</v>
      </c>
      <c r="L293" s="89">
        <v>84661.22</v>
      </c>
      <c r="M293" s="89">
        <v>91199.07</v>
      </c>
      <c r="N293" s="89">
        <v>1055357.42</v>
      </c>
    </row>
    <row r="294" spans="1:14" ht="12">
      <c r="A294" s="82"/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</row>
    <row r="295" spans="1:14" ht="12">
      <c r="A295" s="82" t="s">
        <v>235</v>
      </c>
      <c r="B295" s="89">
        <v>1232.42</v>
      </c>
      <c r="C295" s="89">
        <v>1193.67</v>
      </c>
      <c r="D295" s="89">
        <v>1285.11</v>
      </c>
      <c r="E295" s="89">
        <v>1313.39</v>
      </c>
      <c r="F295" s="89">
        <v>1195.54</v>
      </c>
      <c r="G295" s="89">
        <v>1418.32</v>
      </c>
      <c r="H295" s="89">
        <v>1265.61</v>
      </c>
      <c r="I295" s="89">
        <v>1260.5</v>
      </c>
      <c r="J295" s="89">
        <v>1380.75</v>
      </c>
      <c r="K295" s="89">
        <v>1288.76</v>
      </c>
      <c r="L295" s="89">
        <v>1235.42</v>
      </c>
      <c r="M295" s="89">
        <v>1330.82</v>
      </c>
      <c r="N295" s="89">
        <v>15400.31</v>
      </c>
    </row>
    <row r="296" spans="1:14" ht="12">
      <c r="A296" s="82" t="s">
        <v>236</v>
      </c>
      <c r="B296" s="89">
        <v>4222.78</v>
      </c>
      <c r="C296" s="89">
        <v>4090.03</v>
      </c>
      <c r="D296" s="89">
        <v>4403.35</v>
      </c>
      <c r="E296" s="89">
        <v>4500.24</v>
      </c>
      <c r="F296" s="89">
        <v>4096.42</v>
      </c>
      <c r="G296" s="89">
        <v>4859.77</v>
      </c>
      <c r="H296" s="89">
        <v>4336.53</v>
      </c>
      <c r="I296" s="89">
        <v>4319.02</v>
      </c>
      <c r="J296" s="89">
        <v>4731.05</v>
      </c>
      <c r="K296" s="89">
        <v>4415.84</v>
      </c>
      <c r="L296" s="89">
        <v>4233.08</v>
      </c>
      <c r="M296" s="89">
        <v>4559.97</v>
      </c>
      <c r="N296" s="89">
        <v>52768.08</v>
      </c>
    </row>
    <row r="297" spans="1:14" ht="12">
      <c r="A297" s="82" t="s">
        <v>237</v>
      </c>
      <c r="B297" s="89">
        <v>1462.32</v>
      </c>
      <c r="C297" s="89">
        <v>1416.35</v>
      </c>
      <c r="D297" s="89">
        <v>1524.85</v>
      </c>
      <c r="E297" s="89">
        <v>1558.4</v>
      </c>
      <c r="F297" s="89">
        <v>1418.56</v>
      </c>
      <c r="G297" s="89">
        <v>1682.91</v>
      </c>
      <c r="H297" s="89">
        <v>1501.71</v>
      </c>
      <c r="I297" s="89">
        <v>1495.65</v>
      </c>
      <c r="J297" s="89">
        <v>1638.33</v>
      </c>
      <c r="K297" s="89">
        <v>1529.17</v>
      </c>
      <c r="L297" s="89">
        <v>1465.88</v>
      </c>
      <c r="M297" s="89">
        <v>1579.09</v>
      </c>
      <c r="N297" s="89">
        <v>18273.219999999998</v>
      </c>
    </row>
    <row r="298" spans="1:14" ht="12">
      <c r="A298" s="82"/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</row>
    <row r="299" spans="1:14" ht="12">
      <c r="A299" s="83" t="s">
        <v>62</v>
      </c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</row>
    <row r="300" spans="1:14" ht="12">
      <c r="A300" s="82" t="s">
        <v>238</v>
      </c>
      <c r="B300" s="89">
        <v>29567.86</v>
      </c>
      <c r="C300" s="89">
        <v>28638.35</v>
      </c>
      <c r="D300" s="89">
        <v>30832.19</v>
      </c>
      <c r="E300" s="89">
        <v>31510.62</v>
      </c>
      <c r="F300" s="89">
        <v>28683.07</v>
      </c>
      <c r="G300" s="89">
        <v>34028.1</v>
      </c>
      <c r="H300" s="89">
        <v>30364.33</v>
      </c>
      <c r="I300" s="89">
        <v>30241.74</v>
      </c>
      <c r="J300" s="89">
        <v>33126.75</v>
      </c>
      <c r="K300" s="89">
        <v>30919.68</v>
      </c>
      <c r="L300" s="89">
        <v>29639.97</v>
      </c>
      <c r="M300" s="89">
        <v>31928.87</v>
      </c>
      <c r="N300" s="89">
        <v>369481.53</v>
      </c>
    </row>
    <row r="301" spans="1:14" ht="12">
      <c r="A301" s="82"/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</row>
    <row r="302" spans="1:14" ht="12">
      <c r="A302" s="84" t="s">
        <v>239</v>
      </c>
      <c r="B302" s="92">
        <v>363920.25</v>
      </c>
      <c r="C302" s="89">
        <v>352479.87</v>
      </c>
      <c r="D302" s="89">
        <v>379481.67</v>
      </c>
      <c r="E302" s="89">
        <v>387831.78</v>
      </c>
      <c r="F302" s="89">
        <v>353030.33999999997</v>
      </c>
      <c r="G302" s="89">
        <v>418816.76</v>
      </c>
      <c r="H302" s="89">
        <v>373723.28</v>
      </c>
      <c r="I302" s="89">
        <v>372214.36999999994</v>
      </c>
      <c r="J302" s="89">
        <v>407723.02</v>
      </c>
      <c r="K302" s="89">
        <v>380558.51</v>
      </c>
      <c r="L302" s="89">
        <v>364807.79000000004</v>
      </c>
      <c r="M302" s="89">
        <v>392979.56</v>
      </c>
      <c r="N302" s="89">
        <v>4547567.2</v>
      </c>
    </row>
    <row r="303" spans="1:14" ht="12.75">
      <c r="A303" s="90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</row>
    <row r="304" spans="4:14" ht="12">
      <c r="D304" s="37"/>
      <c r="E304" s="37"/>
      <c r="F304" s="37"/>
      <c r="H304" s="37"/>
      <c r="K304" s="37"/>
      <c r="L304" s="37"/>
      <c r="M304" s="37"/>
      <c r="N304" s="36"/>
    </row>
    <row r="305" spans="4:15" ht="12">
      <c r="D305" s="37"/>
      <c r="E305" s="37"/>
      <c r="F305" s="37"/>
      <c r="H305" s="37"/>
      <c r="K305" s="37"/>
      <c r="L305" s="37"/>
      <c r="M305" s="37"/>
      <c r="N305" s="89">
        <v>1196313868.5666163</v>
      </c>
      <c r="O305" s="36"/>
    </row>
    <row r="306" ht="12">
      <c r="N306" s="36"/>
    </row>
    <row r="307" ht="12">
      <c r="N307" s="89"/>
    </row>
    <row r="308" ht="12">
      <c r="N308" s="52">
        <f>SUM(N5:N306)/2</f>
        <v>1794470802.8499246</v>
      </c>
    </row>
    <row r="309" ht="12">
      <c r="N309" s="36"/>
    </row>
    <row r="310" ht="12">
      <c r="N310" s="36"/>
    </row>
    <row r="311" ht="12">
      <c r="N311" s="36"/>
    </row>
    <row r="312" ht="12">
      <c r="N312" s="36"/>
    </row>
  </sheetData>
  <sheetProtection/>
  <printOptions/>
  <pageMargins left="0.25" right="0" top="1" bottom="0" header="0.5" footer="0.5"/>
  <pageSetup horizontalDpi="600" verticalDpi="600" orientation="landscape" paperSize="5" scale="83" r:id="rId1"/>
  <headerFooter alignWithMargins="0">
    <oddHeader>&amp;C&amp;"Arial,Bold"&amp;9NEVADA DEPARTMENT OF TAXATION
CONSOLIDATED TAX DISTRIBUTION
FISCAL YEAR 2013-14</oddHeader>
  </headerFooter>
  <rowBreaks count="7" manualBreakCount="7">
    <brk id="23" max="255" man="1"/>
    <brk id="58" max="255" man="1"/>
    <brk id="94" max="255" man="1"/>
    <brk id="138" max="255" man="1"/>
    <brk id="173" max="255" man="1"/>
    <brk id="214" max="255" man="1"/>
    <brk id="25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1"/>
  <sheetViews>
    <sheetView zoomScalePageLayoutView="0" workbookViewId="0" topLeftCell="A7">
      <selection activeCell="J31" sqref="J31"/>
    </sheetView>
  </sheetViews>
  <sheetFormatPr defaultColWidth="9.140625" defaultRowHeight="12.75"/>
  <cols>
    <col min="1" max="1" width="39.140625" style="73" customWidth="1"/>
    <col min="2" max="13" width="14.00390625" style="73" bestFit="1" customWidth="1"/>
    <col min="14" max="14" width="15.00390625" style="73" bestFit="1" customWidth="1"/>
    <col min="15" max="16384" width="9.140625" style="73" customWidth="1"/>
  </cols>
  <sheetData>
    <row r="1" s="66" customFormat="1" ht="12.75"/>
    <row r="2" s="66" customFormat="1" ht="12.75"/>
    <row r="3" s="66" customFormat="1" ht="18">
      <c r="A3" s="67" t="s">
        <v>262</v>
      </c>
    </row>
    <row r="4" s="66" customFormat="1" ht="12.75"/>
    <row r="5" s="66" customFormat="1" ht="12.75"/>
    <row r="6" spans="1:14" s="69" customFormat="1" ht="12">
      <c r="A6" s="68" t="s">
        <v>60</v>
      </c>
      <c r="B6" s="68" t="s">
        <v>26</v>
      </c>
      <c r="C6" s="68" t="s">
        <v>27</v>
      </c>
      <c r="D6" s="68" t="s">
        <v>28</v>
      </c>
      <c r="E6" s="68" t="s">
        <v>29</v>
      </c>
      <c r="F6" s="68" t="s">
        <v>30</v>
      </c>
      <c r="G6" s="68" t="s">
        <v>31</v>
      </c>
      <c r="H6" s="68" t="s">
        <v>32</v>
      </c>
      <c r="I6" s="68" t="s">
        <v>33</v>
      </c>
      <c r="J6" s="68" t="s">
        <v>34</v>
      </c>
      <c r="K6" s="68" t="s">
        <v>35</v>
      </c>
      <c r="L6" s="68" t="s">
        <v>36</v>
      </c>
      <c r="M6" s="68" t="s">
        <v>37</v>
      </c>
      <c r="N6" s="68" t="s">
        <v>8</v>
      </c>
    </row>
    <row r="7" s="66" customFormat="1" ht="12.75">
      <c r="A7" s="70" t="s">
        <v>222</v>
      </c>
    </row>
    <row r="8" spans="1:14" s="66" customFormat="1" ht="12.75">
      <c r="A8" s="71" t="s">
        <v>263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s="66" customFormat="1" ht="12.75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70" t="s">
        <v>101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12.75">
      <c r="A11" s="71" t="s">
        <v>245</v>
      </c>
      <c r="B11" s="72">
        <v>10995.33</v>
      </c>
      <c r="C11" s="1">
        <v>10995.33</v>
      </c>
      <c r="D11" s="72">
        <v>10995.33</v>
      </c>
      <c r="E11" s="72">
        <v>10995.33</v>
      </c>
      <c r="F11" s="72">
        <v>10995.33</v>
      </c>
      <c r="G11" s="1">
        <v>10995.33</v>
      </c>
      <c r="H11" s="72">
        <v>10995.33</v>
      </c>
      <c r="I11" s="72">
        <v>10995.33</v>
      </c>
      <c r="J11" s="72">
        <v>10995.33</v>
      </c>
      <c r="K11" s="72">
        <v>10995.33</v>
      </c>
      <c r="L11" s="72">
        <v>10995.33</v>
      </c>
      <c r="M11" s="79">
        <v>10995.33</v>
      </c>
      <c r="N11" s="72">
        <f>SUM(B11:M11)</f>
        <v>131943.96</v>
      </c>
    </row>
    <row r="12" spans="1:14" ht="12.75">
      <c r="A12" s="71" t="s">
        <v>223</v>
      </c>
      <c r="B12" s="72">
        <v>5324.45</v>
      </c>
      <c r="C12" s="1">
        <v>5324.45</v>
      </c>
      <c r="D12" s="72">
        <v>5324.45</v>
      </c>
      <c r="E12" s="72">
        <v>5324.45</v>
      </c>
      <c r="F12" s="72">
        <v>5324.45</v>
      </c>
      <c r="G12" s="1">
        <v>5324.45</v>
      </c>
      <c r="H12" s="72">
        <v>5324.45</v>
      </c>
      <c r="I12" s="72">
        <v>5324.45</v>
      </c>
      <c r="J12" s="72">
        <v>5324.45</v>
      </c>
      <c r="K12" s="72">
        <v>5324.45</v>
      </c>
      <c r="L12" s="72">
        <v>5324.45</v>
      </c>
      <c r="M12" s="79">
        <v>5324.45</v>
      </c>
      <c r="N12" s="72">
        <f aca="true" t="shared" si="0" ref="N12:N27">SUM(B12:M12)</f>
        <v>63893.39999999999</v>
      </c>
    </row>
    <row r="13" spans="1:14" ht="12.75">
      <c r="A13" s="71" t="s">
        <v>246</v>
      </c>
      <c r="B13" s="72">
        <v>752.46</v>
      </c>
      <c r="C13" s="1">
        <v>752.46</v>
      </c>
      <c r="D13" s="72">
        <v>752.46</v>
      </c>
      <c r="E13" s="72">
        <v>752.46</v>
      </c>
      <c r="F13" s="72">
        <v>752.46</v>
      </c>
      <c r="G13" s="1">
        <v>752.46</v>
      </c>
      <c r="H13" s="72">
        <v>752.46</v>
      </c>
      <c r="I13" s="72">
        <v>752.46</v>
      </c>
      <c r="J13" s="72">
        <v>752.46</v>
      </c>
      <c r="K13" s="72">
        <v>752.46</v>
      </c>
      <c r="L13" s="72">
        <v>752.46</v>
      </c>
      <c r="M13" s="79">
        <v>752.46</v>
      </c>
      <c r="N13" s="72">
        <f t="shared" si="0"/>
        <v>9029.52</v>
      </c>
    </row>
    <row r="14" spans="1:14" ht="12.75">
      <c r="A14" s="71"/>
      <c r="B14" s="72"/>
      <c r="C14" s="1"/>
      <c r="D14" s="72"/>
      <c r="E14" s="72"/>
      <c r="F14" s="72"/>
      <c r="G14" s="1"/>
      <c r="H14" s="72"/>
      <c r="I14" s="72"/>
      <c r="J14" s="72"/>
      <c r="K14" s="72"/>
      <c r="L14" s="72"/>
      <c r="M14" s="79"/>
      <c r="N14" s="72">
        <f t="shared" si="0"/>
        <v>0</v>
      </c>
    </row>
    <row r="15" spans="1:14" ht="12.75">
      <c r="A15" s="70" t="s">
        <v>67</v>
      </c>
      <c r="B15" s="72"/>
      <c r="C15" s="1"/>
      <c r="D15" s="72"/>
      <c r="E15" s="72"/>
      <c r="F15" s="72"/>
      <c r="G15" s="1"/>
      <c r="H15" s="72"/>
      <c r="I15" s="72"/>
      <c r="J15" s="72"/>
      <c r="K15" s="72"/>
      <c r="L15" s="72"/>
      <c r="M15" s="79"/>
      <c r="N15" s="72">
        <f t="shared" si="0"/>
        <v>0</v>
      </c>
    </row>
    <row r="16" spans="1:14" ht="12.75">
      <c r="A16" s="71" t="s">
        <v>224</v>
      </c>
      <c r="B16" s="72">
        <v>6786407.849999999</v>
      </c>
      <c r="C16" s="1">
        <v>6884804.25</v>
      </c>
      <c r="D16" s="72">
        <v>6853587.22</v>
      </c>
      <c r="E16" s="72">
        <v>6343647.5</v>
      </c>
      <c r="F16" s="72">
        <v>6446250.149999999</v>
      </c>
      <c r="G16" s="1">
        <v>7933269.689999997</v>
      </c>
      <c r="H16" s="72">
        <v>5884510.719999999</v>
      </c>
      <c r="I16" s="72">
        <v>5835613.620000002</v>
      </c>
      <c r="J16" s="72">
        <v>7128210.850000002</v>
      </c>
      <c r="K16" s="72">
        <v>6396566.47</v>
      </c>
      <c r="L16" s="1">
        <v>6990229.02</v>
      </c>
      <c r="M16" s="79">
        <v>7325740.51</v>
      </c>
      <c r="N16" s="72">
        <f t="shared" si="0"/>
        <v>80808837.85</v>
      </c>
    </row>
    <row r="17" spans="1:14" ht="12.75">
      <c r="A17" s="71"/>
      <c r="B17" s="72"/>
      <c r="C17" s="1"/>
      <c r="D17" s="72"/>
      <c r="E17" s="72"/>
      <c r="F17" s="72"/>
      <c r="G17" s="1"/>
      <c r="H17" s="72"/>
      <c r="I17" s="72"/>
      <c r="J17" s="72"/>
      <c r="K17" s="72"/>
      <c r="L17" s="1"/>
      <c r="M17" s="79"/>
      <c r="N17" s="72">
        <f t="shared" si="0"/>
        <v>0</v>
      </c>
    </row>
    <row r="18" spans="1:14" ht="12.75">
      <c r="A18" s="71" t="s">
        <v>225</v>
      </c>
      <c r="B18" s="72">
        <v>3906902.27</v>
      </c>
      <c r="C18" s="1">
        <v>3971433.53</v>
      </c>
      <c r="D18" s="72">
        <v>3950960.49</v>
      </c>
      <c r="E18" s="72">
        <v>3616526.91</v>
      </c>
      <c r="F18" s="72">
        <v>3683816.75</v>
      </c>
      <c r="G18" s="1">
        <v>4659048.27</v>
      </c>
      <c r="H18" s="72">
        <v>3338732.9</v>
      </c>
      <c r="I18" s="72">
        <v>3310989.82</v>
      </c>
      <c r="J18" s="72">
        <v>4131066.81</v>
      </c>
      <c r="K18" s="72">
        <v>3629261.27</v>
      </c>
      <c r="L18" s="1">
        <v>4011577.55</v>
      </c>
      <c r="M18" s="79">
        <v>4260612.61</v>
      </c>
      <c r="N18" s="72">
        <f t="shared" si="0"/>
        <v>46470929.18</v>
      </c>
    </row>
    <row r="19" spans="1:14" ht="12.75">
      <c r="A19" s="71" t="s">
        <v>226</v>
      </c>
      <c r="B19" s="72">
        <v>1624265.93</v>
      </c>
      <c r="C19" s="1">
        <v>1645400.02</v>
      </c>
      <c r="D19" s="72">
        <v>1638695.06</v>
      </c>
      <c r="E19" s="72">
        <v>1529167.56</v>
      </c>
      <c r="F19" s="72">
        <v>1551205.08</v>
      </c>
      <c r="G19" s="1">
        <v>1870594.89</v>
      </c>
      <c r="H19" s="72">
        <v>1423405.29</v>
      </c>
      <c r="I19" s="72">
        <v>1411577.55</v>
      </c>
      <c r="J19" s="72">
        <v>1697680.16</v>
      </c>
      <c r="K19" s="72">
        <v>1547266.53</v>
      </c>
      <c r="L19" s="1">
        <v>1676929.23</v>
      </c>
      <c r="M19" s="79">
        <v>1740106.6</v>
      </c>
      <c r="N19" s="72">
        <f t="shared" si="0"/>
        <v>19356293.900000002</v>
      </c>
    </row>
    <row r="20" spans="1:14" ht="12.75">
      <c r="A20" s="71"/>
      <c r="B20" s="72"/>
      <c r="C20" s="1"/>
      <c r="D20" s="72"/>
      <c r="E20" s="72"/>
      <c r="F20" s="72"/>
      <c r="G20" s="1"/>
      <c r="H20" s="72"/>
      <c r="I20" s="72"/>
      <c r="J20" s="72"/>
      <c r="K20" s="72"/>
      <c r="L20" s="1"/>
      <c r="M20" s="79"/>
      <c r="N20" s="72">
        <f t="shared" si="0"/>
        <v>0</v>
      </c>
    </row>
    <row r="21" spans="1:14" ht="12.75">
      <c r="A21" s="70" t="s">
        <v>62</v>
      </c>
      <c r="B21" s="72"/>
      <c r="C21" s="1"/>
      <c r="D21" s="72"/>
      <c r="E21" s="72"/>
      <c r="F21" s="72"/>
      <c r="G21" s="1"/>
      <c r="H21" s="72"/>
      <c r="I21" s="72"/>
      <c r="J21" s="72"/>
      <c r="K21" s="72"/>
      <c r="L21" s="1"/>
      <c r="M21" s="79"/>
      <c r="N21" s="72">
        <f t="shared" si="0"/>
        <v>0</v>
      </c>
    </row>
    <row r="22" spans="1:14" ht="12.75">
      <c r="A22" s="71" t="s">
        <v>63</v>
      </c>
      <c r="B22" s="72">
        <v>12950.9</v>
      </c>
      <c r="C22" s="1">
        <v>13106.05</v>
      </c>
      <c r="D22" s="72">
        <v>13056.83</v>
      </c>
      <c r="E22" s="72">
        <v>12252.78</v>
      </c>
      <c r="F22" s="72">
        <v>12414.56</v>
      </c>
      <c r="G22" s="1">
        <v>14759.23</v>
      </c>
      <c r="H22" s="72">
        <v>11432.32</v>
      </c>
      <c r="I22" s="72">
        <v>11337.33</v>
      </c>
      <c r="J22" s="72">
        <v>13489.85</v>
      </c>
      <c r="K22" s="72">
        <v>12427.13</v>
      </c>
      <c r="L22" s="1">
        <v>13392.27</v>
      </c>
      <c r="M22" s="79">
        <v>13801.3</v>
      </c>
      <c r="N22" s="72">
        <f t="shared" si="0"/>
        <v>154420.55</v>
      </c>
    </row>
    <row r="23" spans="1:14" ht="12.75">
      <c r="A23" s="71" t="s">
        <v>227</v>
      </c>
      <c r="B23" s="72">
        <v>89024.02</v>
      </c>
      <c r="C23" s="1">
        <v>90090.5</v>
      </c>
      <c r="D23" s="72">
        <v>89752.15</v>
      </c>
      <c r="E23" s="72">
        <v>84225.12</v>
      </c>
      <c r="F23" s="72">
        <v>85337.18</v>
      </c>
      <c r="G23" s="1">
        <v>101454.4</v>
      </c>
      <c r="H23" s="72">
        <v>78585.35</v>
      </c>
      <c r="I23" s="72">
        <v>77932.34</v>
      </c>
      <c r="J23" s="72">
        <v>92728.69</v>
      </c>
      <c r="K23" s="72">
        <v>85423.65</v>
      </c>
      <c r="L23" s="1">
        <v>92057.95</v>
      </c>
      <c r="M23" s="79">
        <v>94869.63</v>
      </c>
      <c r="N23" s="72">
        <f t="shared" si="0"/>
        <v>1061480.98</v>
      </c>
    </row>
    <row r="24" spans="1:14" ht="12.75">
      <c r="A24" s="71" t="s">
        <v>228</v>
      </c>
      <c r="B24" s="72">
        <v>245762.06</v>
      </c>
      <c r="C24" s="1">
        <v>248706.21</v>
      </c>
      <c r="D24" s="72">
        <v>247772.15</v>
      </c>
      <c r="E24" s="72">
        <v>232514.08</v>
      </c>
      <c r="F24" s="72">
        <v>235584.08</v>
      </c>
      <c r="G24" s="1">
        <v>280077.69</v>
      </c>
      <c r="H24" s="72">
        <v>216944.78</v>
      </c>
      <c r="I24" s="72">
        <v>215142.08</v>
      </c>
      <c r="J24" s="72">
        <v>255989.26</v>
      </c>
      <c r="K24" s="72">
        <v>235822.78</v>
      </c>
      <c r="L24" s="1">
        <v>254137.61</v>
      </c>
      <c r="M24" s="79">
        <v>261899.61</v>
      </c>
      <c r="N24" s="72">
        <f t="shared" si="0"/>
        <v>2930352.3899999997</v>
      </c>
    </row>
    <row r="25" spans="1:14" ht="12.75">
      <c r="A25" s="71" t="s">
        <v>229</v>
      </c>
      <c r="B25" s="72">
        <v>17127.08</v>
      </c>
      <c r="C25" s="1">
        <v>17287.33</v>
      </c>
      <c r="D25" s="72">
        <v>17236.49</v>
      </c>
      <c r="E25" s="72">
        <v>16405.98</v>
      </c>
      <c r="F25" s="72">
        <v>16573.08</v>
      </c>
      <c r="G25" s="1">
        <v>18994.92</v>
      </c>
      <c r="H25" s="72">
        <v>15397.71</v>
      </c>
      <c r="I25" s="72">
        <v>15269.76</v>
      </c>
      <c r="J25" s="72">
        <v>17683.76</v>
      </c>
      <c r="K25" s="72">
        <v>16586.08</v>
      </c>
      <c r="L25" s="1">
        <v>17582.97</v>
      </c>
      <c r="M25" s="79">
        <v>18005.46</v>
      </c>
      <c r="N25" s="72">
        <f t="shared" si="0"/>
        <v>204150.62</v>
      </c>
    </row>
    <row r="26" spans="1:14" ht="12.75">
      <c r="A26" s="71" t="s">
        <v>64</v>
      </c>
      <c r="B26" s="72">
        <v>101270.17</v>
      </c>
      <c r="C26" s="1">
        <v>102483.35</v>
      </c>
      <c r="D26" s="72">
        <v>102098.46</v>
      </c>
      <c r="E26" s="72">
        <v>95811.13</v>
      </c>
      <c r="F26" s="72">
        <v>97076.17</v>
      </c>
      <c r="G26" s="1">
        <v>115410.47</v>
      </c>
      <c r="H26" s="72">
        <v>89395.55</v>
      </c>
      <c r="I26" s="72">
        <v>88652.72</v>
      </c>
      <c r="J26" s="72">
        <v>105484.45</v>
      </c>
      <c r="K26" s="72">
        <v>97174.53</v>
      </c>
      <c r="L26" s="1">
        <v>104721.45</v>
      </c>
      <c r="M26" s="79">
        <v>107919.9</v>
      </c>
      <c r="N26" s="72">
        <f t="shared" si="0"/>
        <v>1207498.3499999999</v>
      </c>
    </row>
    <row r="27" spans="1:14" ht="12.75">
      <c r="A27" s="71" t="s">
        <v>230</v>
      </c>
      <c r="B27" s="74">
        <v>436689.98</v>
      </c>
      <c r="C27" s="16">
        <v>441966.31</v>
      </c>
      <c r="D27" s="74">
        <v>440292.36</v>
      </c>
      <c r="E27" s="74">
        <v>412947.75</v>
      </c>
      <c r="F27" s="74">
        <v>418449.63</v>
      </c>
      <c r="G27" s="16">
        <v>498188.4</v>
      </c>
      <c r="H27" s="74">
        <v>385206.2</v>
      </c>
      <c r="I27" s="74">
        <v>382005.35</v>
      </c>
      <c r="J27" s="74">
        <v>455018.56</v>
      </c>
      <c r="K27" s="74">
        <v>418877.41</v>
      </c>
      <c r="L27" s="16">
        <v>451700.15</v>
      </c>
      <c r="M27" s="80">
        <v>465610.73</v>
      </c>
      <c r="N27" s="74">
        <f t="shared" si="0"/>
        <v>5206952.83</v>
      </c>
    </row>
    <row r="28" spans="1:14" ht="12.75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</row>
    <row r="29" spans="1:14" ht="12.75">
      <c r="A29" s="75" t="s">
        <v>231</v>
      </c>
      <c r="B29" s="72">
        <f>SUM(B11:B28)</f>
        <v>13237472.5</v>
      </c>
      <c r="C29" s="72">
        <f aca="true" t="shared" si="1" ref="C29:N29">SUM(C11:C28)</f>
        <v>13432349.790000001</v>
      </c>
      <c r="D29" s="72">
        <f t="shared" si="1"/>
        <v>13370523.450000001</v>
      </c>
      <c r="E29" s="72">
        <f t="shared" si="1"/>
        <v>12360571.05</v>
      </c>
      <c r="F29" s="72">
        <f t="shared" si="1"/>
        <v>12563778.920000002</v>
      </c>
      <c r="G29" s="72">
        <f t="shared" si="1"/>
        <v>15508870.199999997</v>
      </c>
      <c r="H29" s="72">
        <f t="shared" si="1"/>
        <v>11460683.059999999</v>
      </c>
      <c r="I29" s="72">
        <f t="shared" si="1"/>
        <v>11365592.810000002</v>
      </c>
      <c r="J29" s="72">
        <f t="shared" si="1"/>
        <v>13914424.63</v>
      </c>
      <c r="K29" s="72">
        <f t="shared" si="1"/>
        <v>12456478.09</v>
      </c>
      <c r="L29" s="72">
        <f t="shared" si="1"/>
        <v>13629400.439999998</v>
      </c>
      <c r="M29" s="72">
        <f t="shared" si="1"/>
        <v>14305638.590000002</v>
      </c>
      <c r="N29" s="72">
        <f t="shared" si="1"/>
        <v>157605783.53</v>
      </c>
    </row>
    <row r="30" spans="2:14" ht="12.75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</row>
    <row r="31" spans="1:14" ht="76.5">
      <c r="A31" s="76" t="s">
        <v>264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</sheetData>
  <sheetProtection/>
  <printOptions/>
  <pageMargins left="0.25" right="0.25" top="0.75" bottom="0.75" header="0.3" footer="0.3"/>
  <pageSetup fitToHeight="1" fitToWidth="1" horizontalDpi="600" verticalDpi="600" orientation="landscape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Michael Pelham</cp:lastModifiedBy>
  <cp:lastPrinted>2014-06-26T14:09:42Z</cp:lastPrinted>
  <dcterms:created xsi:type="dcterms:W3CDTF">2001-08-23T18:20:27Z</dcterms:created>
  <dcterms:modified xsi:type="dcterms:W3CDTF">2014-10-20T21:40:16Z</dcterms:modified>
  <cp:category/>
  <cp:version/>
  <cp:contentType/>
  <cp:contentStatus/>
</cp:coreProperties>
</file>